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FR2023\"/>
    </mc:Choice>
  </mc:AlternateContent>
  <xr:revisionPtr revIDLastSave="0" documentId="13_ncr:1_{C13BB84C-8F06-4E04-8134-6761401D4BEF}" xr6:coauthVersionLast="47" xr6:coauthVersionMax="47" xr10:uidLastSave="{00000000-0000-0000-0000-000000000000}"/>
  <bookViews>
    <workbookView xWindow="-120" yWindow="-120" windowWidth="20640" windowHeight="11160" tabRatio="719" firstSheet="1" activeTab="3" xr2:uid="{00000000-000D-0000-FFFF-FFFF00000000}"/>
  </bookViews>
  <sheets>
    <sheet name="EDOPOSICIONFINANCIERA2022-2021" sheetId="2" r:id="rId1"/>
    <sheet name="EDOPOSICIONFINANCIERA2021-2020" sheetId="5" r:id="rId2"/>
    <sheet name="ESTADODERESULTADOSINTEGRAL" sheetId="3" r:id="rId3"/>
    <sheet name="EDODEFLUJOSDEEFECTIVO2022-2021" sheetId="1" r:id="rId4"/>
    <sheet name="ESTADODECAMBIOS2022-2021" sheetId="6" r:id="rId5"/>
  </sheets>
  <definedNames>
    <definedName name="ADMIN_CAT">#REF!</definedName>
    <definedName name="_xlnm.Print_Area" localSheetId="3">'EDODEFLUJOSDEEFECTIVO2022-2021'!$A$1:$C$152</definedName>
    <definedName name="_xlnm.Print_Area" localSheetId="1">'EDOPOSICIONFINANCIERA2021-2020'!$A$1:$F$257</definedName>
    <definedName name="_xlnm.Print_Area" localSheetId="0">'EDOPOSICIONFINANCIERA2022-2021'!$A$1:$F$293</definedName>
    <definedName name="_xlnm.Print_Area" localSheetId="2">ESTADODERESULTADOSINTEGRAL!$A$1:$H$101</definedName>
    <definedName name="CATALOGCOLUMN141">#REF!</definedName>
    <definedName name="CATALOGCOLUMNFILTERED11">#REF!</definedName>
    <definedName name="CATALOGCOLUMNFILTERED12">#REF!</definedName>
    <definedName name="CATALOGCOLUMNFILTERED14">#REF!</definedName>
    <definedName name="CATALOGCOLUMNFILTERED143">#REF!</definedName>
    <definedName name="CATALOGCOLUMNFILTERED144">#REF!</definedName>
    <definedName name="CATALOGCOLUMNFILTERED145">#REF!</definedName>
    <definedName name="CATALOGCOLUMNFILTERED146">#REF!</definedName>
    <definedName name="CATALOGCOLUMNFILTERED149">#REF!</definedName>
    <definedName name="CATALOGCOLUMNFILTERED153">#REF!</definedName>
    <definedName name="CATALOGCOLUMNFILTERED154">#REF!</definedName>
    <definedName name="CATALOGCOLUMNFILTERED155">#REF!</definedName>
    <definedName name="CATALOGCOLUMNFILTERED157">#REF!</definedName>
    <definedName name="CATALOGCOLUMNFILTERED158">#REF!</definedName>
    <definedName name="CATALOGCOLUMNFILTERED16">#REF!</definedName>
    <definedName name="CATALOGCOLUMNFILTERED160">#REF!</definedName>
    <definedName name="CATALOGCOLUMNFILTERED161">#REF!</definedName>
    <definedName name="CATALOGCOLUMNFILTERED163">#REF!</definedName>
    <definedName name="CATALOGCOLUMNFILTERED168">#REF!</definedName>
    <definedName name="CATALOGCOLUMNFILTERED169">#REF!</definedName>
    <definedName name="CATALOGCOLUMNFILTERED170">#REF!</definedName>
    <definedName name="CATALOGCOLUMNFILTERED24">#REF!</definedName>
    <definedName name="CATALOGCOLUMNFILTERED25">#REF!</definedName>
    <definedName name="CATALOGCOLUMNFILTERED36">#REF!</definedName>
    <definedName name="CATALOGCOLUMNFILTERED39">#REF!</definedName>
    <definedName name="CATALOGCOLUMNFILTERED40">#REF!</definedName>
    <definedName name="CATALOGCOLUMNFILTERED42">#REF!</definedName>
    <definedName name="CATALOGCOLUMNFILTERED43">#REF!</definedName>
    <definedName name="CATALOGCOLUMNFILTERED44">#REF!</definedName>
    <definedName name="CATALOGCOLUMNFILTERED45">#REF!</definedName>
    <definedName name="CATALOGCOLUMNFILTERED46">#REF!</definedName>
    <definedName name="CATALOGCOLUMNFILTERED54">#REF!</definedName>
    <definedName name="CATALOGCOLUMNFILTERED6">#REF!</definedName>
    <definedName name="CATALOGCOLUMNFILTERED7">#REF!</definedName>
    <definedName name="CATALOGCOLUMNFILTERED9">#REF!</definedName>
    <definedName name="SECTOR_CAT">#REF!</definedName>
    <definedName name="SEDE_GRANDES">#REF!</definedName>
    <definedName name="SEDE_HIDROCARBUR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8" i="2" l="1"/>
  <c r="D148" i="2"/>
  <c r="E94" i="2"/>
  <c r="F69" i="2"/>
  <c r="M65" i="6" l="1"/>
  <c r="N65" i="6"/>
  <c r="O65" i="6"/>
  <c r="P65" i="6"/>
  <c r="Q65" i="6"/>
  <c r="R65" i="6"/>
  <c r="K65" i="6"/>
  <c r="L65" i="6"/>
  <c r="I65" i="6"/>
  <c r="J65" i="6"/>
  <c r="D65" i="6"/>
  <c r="E65" i="6"/>
  <c r="F65" i="6"/>
  <c r="G65" i="6"/>
  <c r="H65" i="6"/>
  <c r="C65" i="6"/>
  <c r="H36" i="6"/>
  <c r="L33" i="6"/>
  <c r="M33" i="6"/>
  <c r="N33" i="6"/>
  <c r="O33" i="6"/>
  <c r="P33" i="6"/>
  <c r="Q33" i="6"/>
  <c r="R33" i="6"/>
  <c r="S33" i="6"/>
  <c r="J33" i="6"/>
  <c r="K33" i="6"/>
  <c r="D33" i="6"/>
  <c r="E33" i="6"/>
  <c r="F33" i="6"/>
  <c r="G33" i="6"/>
  <c r="H33" i="6"/>
  <c r="I33" i="6"/>
  <c r="C33" i="6"/>
  <c r="S26" i="6"/>
  <c r="S27" i="6"/>
  <c r="S28" i="6"/>
  <c r="S29" i="6"/>
  <c r="S30" i="6"/>
  <c r="S31" i="6"/>
  <c r="S32" i="6"/>
  <c r="S25" i="6"/>
  <c r="S24" i="6"/>
  <c r="S23" i="6"/>
  <c r="S22" i="6"/>
  <c r="S21" i="6"/>
  <c r="S20" i="6"/>
  <c r="S19" i="6"/>
  <c r="S18" i="6"/>
  <c r="S17" i="6"/>
  <c r="S15" i="6"/>
  <c r="S16" i="6"/>
  <c r="S12" i="6"/>
  <c r="S13" i="6"/>
  <c r="S14" i="6"/>
  <c r="S11" i="6"/>
  <c r="S10" i="6"/>
  <c r="S7" i="6"/>
  <c r="S6" i="6"/>
  <c r="L8" i="6"/>
  <c r="M8" i="6"/>
  <c r="N8" i="6"/>
  <c r="O8" i="6"/>
  <c r="P8" i="6"/>
  <c r="Q8" i="6"/>
  <c r="R8" i="6"/>
  <c r="K8" i="6"/>
  <c r="K36" i="6" s="1"/>
  <c r="J8" i="6"/>
  <c r="J36" i="6" s="1"/>
  <c r="J68" i="6" s="1"/>
  <c r="I8" i="6"/>
  <c r="I36" i="6" s="1"/>
  <c r="F8" i="6"/>
  <c r="F36" i="6" s="1"/>
  <c r="F68" i="6" s="1"/>
  <c r="D8" i="6"/>
  <c r="E8" i="6"/>
  <c r="C8" i="6"/>
  <c r="C36" i="6" s="1"/>
  <c r="C68" i="6" s="1"/>
  <c r="D94" i="3"/>
  <c r="E94" i="3"/>
  <c r="F94" i="3"/>
  <c r="G94" i="3"/>
  <c r="H94" i="3"/>
  <c r="C94" i="3"/>
  <c r="D74" i="3"/>
  <c r="G74" i="3"/>
  <c r="E74" i="3"/>
  <c r="F74" i="3"/>
  <c r="H74" i="3"/>
  <c r="C74" i="3"/>
  <c r="H64" i="3"/>
  <c r="F64" i="3"/>
  <c r="E64" i="3"/>
  <c r="C64" i="3"/>
  <c r="G45" i="3"/>
  <c r="F45" i="3"/>
  <c r="D45" i="3"/>
  <c r="H45" i="3"/>
  <c r="H54" i="3" s="1"/>
  <c r="H76" i="3" s="1"/>
  <c r="H96" i="3" s="1"/>
  <c r="E45" i="3"/>
  <c r="E54" i="3" s="1"/>
  <c r="E76" i="3" s="1"/>
  <c r="E96" i="3" s="1"/>
  <c r="C45" i="3"/>
  <c r="G27" i="3"/>
  <c r="H24" i="3"/>
  <c r="G24" i="3"/>
  <c r="F24" i="3"/>
  <c r="F27" i="3" s="1"/>
  <c r="D24" i="3"/>
  <c r="D27" i="3" s="1"/>
  <c r="D55" i="3" s="1"/>
  <c r="D77" i="3" s="1"/>
  <c r="D97" i="3" s="1"/>
  <c r="E24" i="3"/>
  <c r="C24" i="3"/>
  <c r="C27" i="3" s="1"/>
  <c r="C55" i="3" s="1"/>
  <c r="H15" i="3"/>
  <c r="H14" i="3"/>
  <c r="E14" i="3"/>
  <c r="E15" i="3"/>
  <c r="H12" i="3"/>
  <c r="E12" i="3"/>
  <c r="H8" i="3"/>
  <c r="E8" i="3"/>
  <c r="D253" i="5"/>
  <c r="C253" i="5"/>
  <c r="D228" i="5"/>
  <c r="C228" i="5"/>
  <c r="D217" i="5"/>
  <c r="D230" i="5" s="1"/>
  <c r="C217" i="5"/>
  <c r="C230" i="5" s="1"/>
  <c r="C203" i="5"/>
  <c r="D200" i="5"/>
  <c r="D203" i="5" s="1"/>
  <c r="C200" i="5"/>
  <c r="D189" i="5"/>
  <c r="C189" i="5"/>
  <c r="D172" i="5"/>
  <c r="C172" i="5"/>
  <c r="D154" i="5"/>
  <c r="D160" i="5" s="1"/>
  <c r="D166" i="5" s="1"/>
  <c r="C154" i="5"/>
  <c r="C160" i="5" s="1"/>
  <c r="C166" i="5" s="1"/>
  <c r="D140" i="5"/>
  <c r="C140" i="5"/>
  <c r="D130" i="5"/>
  <c r="C130" i="5"/>
  <c r="D115" i="5"/>
  <c r="C115" i="5"/>
  <c r="D105" i="5"/>
  <c r="C105" i="5"/>
  <c r="D93" i="5"/>
  <c r="C93" i="5"/>
  <c r="D78" i="5"/>
  <c r="C78" i="5"/>
  <c r="D72" i="5"/>
  <c r="C72" i="5"/>
  <c r="D66" i="5"/>
  <c r="C66" i="5"/>
  <c r="D52" i="5"/>
  <c r="C52" i="5"/>
  <c r="D44" i="5"/>
  <c r="C44" i="5"/>
  <c r="D34" i="5"/>
  <c r="C34" i="5"/>
  <c r="D25" i="5"/>
  <c r="D27" i="5" s="1"/>
  <c r="C25" i="5"/>
  <c r="C27" i="5" s="1"/>
  <c r="D16" i="5"/>
  <c r="C16" i="5"/>
  <c r="D289" i="2"/>
  <c r="C289" i="2"/>
  <c r="D264" i="2"/>
  <c r="D266" i="2" s="1"/>
  <c r="C264" i="2"/>
  <c r="C266" i="2" s="1"/>
  <c r="D253" i="2"/>
  <c r="C253" i="2"/>
  <c r="D234" i="2"/>
  <c r="D231" i="2"/>
  <c r="C231" i="2"/>
  <c r="C234" i="2" s="1"/>
  <c r="D215" i="2"/>
  <c r="C215" i="2"/>
  <c r="D198" i="2"/>
  <c r="C198" i="2"/>
  <c r="D190" i="2"/>
  <c r="C190" i="2"/>
  <c r="D182" i="2"/>
  <c r="C182" i="2"/>
  <c r="D174" i="2"/>
  <c r="C174" i="2"/>
  <c r="D158" i="2"/>
  <c r="C158" i="2"/>
  <c r="D123" i="2"/>
  <c r="C123" i="2"/>
  <c r="D111" i="2"/>
  <c r="C111" i="2"/>
  <c r="D96" i="2"/>
  <c r="C96" i="2"/>
  <c r="D89" i="2"/>
  <c r="C89" i="2"/>
  <c r="D81" i="2"/>
  <c r="C81" i="2"/>
  <c r="C65" i="2"/>
  <c r="E65" i="2" s="1"/>
  <c r="C57" i="2"/>
  <c r="D57" i="2"/>
  <c r="D45" i="2"/>
  <c r="D47" i="2" s="1"/>
  <c r="C45" i="2"/>
  <c r="C47" i="2" s="1"/>
  <c r="D35" i="2"/>
  <c r="D39" i="2" s="1"/>
  <c r="C35" i="2"/>
  <c r="C39" i="2" s="1"/>
  <c r="G55" i="3" l="1"/>
  <c r="G77" i="3" s="1"/>
  <c r="G97" i="3" s="1"/>
  <c r="F39" i="2"/>
  <c r="E57" i="2"/>
  <c r="C238" i="2"/>
  <c r="C77" i="3"/>
  <c r="C97" i="3" s="1"/>
  <c r="E47" i="2"/>
  <c r="C207" i="5"/>
  <c r="C232" i="5" s="1"/>
  <c r="C255" i="5" s="1"/>
  <c r="H68" i="6"/>
  <c r="D160" i="2"/>
  <c r="D207" i="5"/>
  <c r="D232" i="5" s="1"/>
  <c r="D255" i="5" s="1"/>
  <c r="E256" i="5" s="1"/>
  <c r="S8" i="6"/>
  <c r="K68" i="6"/>
  <c r="S68" i="6" s="1"/>
  <c r="D238" i="2"/>
  <c r="D268" i="2" s="1"/>
  <c r="D291" i="2" s="1"/>
  <c r="C268" i="2"/>
  <c r="C291" i="2" s="1"/>
  <c r="C135" i="2"/>
  <c r="C160" i="2" s="1"/>
  <c r="E111" i="2"/>
  <c r="F55" i="3"/>
  <c r="F77" i="3" s="1"/>
  <c r="F97" i="3" s="1"/>
  <c r="S36" i="6"/>
  <c r="C117" i="5"/>
  <c r="C142" i="5" s="1"/>
  <c r="D117" i="5"/>
  <c r="D142" i="5" s="1"/>
  <c r="D58" i="5"/>
  <c r="C58" i="5"/>
  <c r="C144" i="5" l="1"/>
  <c r="D144" i="5"/>
  <c r="D20" i="2" l="1"/>
  <c r="D71" i="2" s="1"/>
  <c r="D162" i="2" s="1"/>
  <c r="D293" i="2" s="1"/>
  <c r="C20" i="2"/>
  <c r="C71" i="2" s="1"/>
  <c r="C162" i="2" s="1"/>
  <c r="C293" i="2" s="1"/>
  <c r="C38" i="1" l="1"/>
  <c r="C10" i="1"/>
  <c r="C63" i="1"/>
  <c r="C71" i="1"/>
  <c r="C46" i="1"/>
  <c r="C31" i="1"/>
  <c r="C22" i="1"/>
  <c r="F203" i="5"/>
  <c r="E189" i="5"/>
  <c r="E172" i="5"/>
  <c r="C36" i="1" s="1"/>
  <c r="E166" i="5"/>
  <c r="E93" i="5"/>
  <c r="C48" i="1" s="1"/>
  <c r="E78" i="5"/>
  <c r="C50" i="1" s="1"/>
  <c r="E56" i="5"/>
  <c r="E52" i="5"/>
  <c r="E44" i="5"/>
  <c r="E34" i="5"/>
  <c r="E27" i="5"/>
  <c r="E190" i="2"/>
  <c r="C66" i="1" l="1"/>
  <c r="C77" i="1" s="1"/>
  <c r="C35" i="1"/>
  <c r="C40" i="1" s="1"/>
  <c r="C41" i="1" s="1"/>
  <c r="C56" i="1"/>
  <c r="C59" i="1" l="1"/>
  <c r="C79" i="1" s="1"/>
  <c r="C90" i="1" s="1"/>
  <c r="F144" i="1"/>
  <c r="A166" i="1"/>
  <c r="A165" i="1"/>
  <c r="D163" i="1"/>
  <c r="F147" i="1"/>
  <c r="C162" i="1"/>
  <c r="B162" i="1"/>
  <c r="D162" i="1" l="1"/>
  <c r="F150" i="1"/>
  <c r="F149" i="1"/>
  <c r="B148" i="1" l="1"/>
  <c r="B103" i="1"/>
  <c r="B26" i="1"/>
  <c r="B132" i="1" s="1"/>
  <c r="B137" i="1" s="1"/>
  <c r="B166" i="1" s="1"/>
  <c r="B17" i="1"/>
  <c r="B22" i="1" s="1"/>
  <c r="B88" i="1"/>
  <c r="B51" i="1"/>
  <c r="B38" i="1"/>
  <c r="B10" i="1"/>
  <c r="F234" i="2"/>
  <c r="E215" i="2"/>
  <c r="F198" i="2"/>
  <c r="B36" i="1" s="1"/>
  <c r="E141" i="2"/>
  <c r="B48" i="1"/>
  <c r="B110" i="1" s="1"/>
  <c r="B117" i="1" s="1"/>
  <c r="B165" i="1" s="1"/>
  <c r="B50" i="1"/>
  <c r="D165" i="1" l="1"/>
  <c r="D167" i="1" s="1"/>
  <c r="B66" i="1"/>
  <c r="B35" i="1"/>
  <c r="B40" i="1" s="1"/>
  <c r="B46" i="1"/>
  <c r="B56" i="1" s="1"/>
  <c r="B31" i="1"/>
  <c r="B71" i="1"/>
  <c r="B120" i="1"/>
  <c r="F120" i="1" s="1"/>
  <c r="B41" i="1" l="1"/>
  <c r="B59" i="1" s="1"/>
  <c r="B77" i="1"/>
  <c r="B139" i="1"/>
  <c r="B150" i="1" s="1"/>
  <c r="B79" i="1" l="1"/>
  <c r="B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 Wilfrido</author>
    <author>Usuario de Windows</author>
  </authors>
  <commentList>
    <comment ref="C27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 réplica de:
Anexo: ANEXO 3
Índice: 01030051000000
Columna: C</t>
        </r>
      </text>
    </comment>
    <comment ref="C27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Es réplica de:
Anexo: ANEXO 3
Índice: 01030051000000
Columna: D</t>
        </r>
      </text>
    </comment>
    <comment ref="C27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Es réplica de:
Anexo: ANEXO 3
Índice: 01030051000000
Columna: E</t>
        </r>
      </text>
    </comment>
    <comment ref="C27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Es réplica de:
Anexo: ANEXO 3
Índice: 01030051000000
Columna: F</t>
        </r>
      </text>
    </comment>
    <comment ref="C276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Es réplica de:
Anexo: ANEXO 3
Índice: 01030051000000
Columna: G</t>
        </r>
      </text>
    </comment>
    <comment ref="C27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Es réplica de:
Anexo: ANEXO 2
Índice: 01020037000000
Columna: C</t>
        </r>
      </text>
    </comment>
    <comment ref="C27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Es réplica de:
Anexo: ANEXO 2
Índice: 01020036000000
Columna: C</t>
        </r>
      </text>
    </comment>
    <comment ref="C27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 réplica de:
Anexo: ANEXO 3
Índice: 01030051000000
Columna: J</t>
        </r>
      </text>
    </comment>
    <comment ref="C28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Es réplica de:
Anexo: ANEXO 3
Índice: 01030051000000
Columna: K</t>
        </r>
      </text>
    </comment>
    <comment ref="C28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Es réplica de:
Anexo: ANEXO 3
Índice: 01030051000000
Columna: N</t>
        </r>
      </text>
    </comment>
    <comment ref="C284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Es réplica de:
Anexo: ANEXO 3
Índice: 01030051000000
Columna: O</t>
        </r>
      </text>
    </comment>
    <comment ref="C285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Es réplica de:
Anexo: ANEXO 3
Índice: 01030051000000
Columna: P</t>
        </r>
      </text>
    </comment>
    <comment ref="C28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Es réplica de:
Anexo: ANEXO 3
Índice: 01030051000000
Columna: 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 Wilfrido</author>
    <author>Usuario de Windows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 réplica de:
Anexo: ANEXO 5
Índice: 01050036000000
Columna: C</t>
        </r>
      </text>
    </comment>
    <comment ref="C1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Es réplica de:
Anexo: ANEXO 6
Índice: 01060020000000
Columna: C</t>
        </r>
      </text>
    </comment>
    <comment ref="C2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Es réplica de:
Anexo: ANEXO 7
Índice: 01070092000000
Columna: AJ</t>
        </r>
      </text>
    </comment>
    <comment ref="C2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Es réplica de:
Anexo: ANEXO 7
Índice: 01070092000000
Columna: Y</t>
        </r>
      </text>
    </comment>
    <comment ref="C2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Es réplica de:
Anexo: ANEXO 7
Índice: 01070092000000
Columna: N</t>
        </r>
      </text>
    </comment>
    <comment ref="C24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Se replica en:
Anexo: ANEXO 17
Índice: 01170164000000
Columna: C</t>
        </r>
      </text>
    </comment>
    <comment ref="C3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Es réplica de:
Anexo: ANEXO 8
Índice: 01080010000000
Columna: C</t>
        </r>
      </text>
    </comment>
    <comment ref="C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Es réplica de:
Anexo: ANEXO 8
Índice: 01080021000000
Columna: C</t>
        </r>
      </text>
    </comment>
    <comment ref="C35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Es réplica de:
Anexo: ANEXO 8
Índice: 01080028000000
Columna: C</t>
        </r>
      </text>
    </comment>
    <comment ref="C36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Es réplica de:
Anexo: ANEXO 8
Índice: 01080035000000
Columna: C</t>
        </r>
      </text>
    </comment>
    <comment ref="C37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Es réplica de:
Anexo: ANEXO 8
Índice: 01080041000000
Columna: C</t>
        </r>
      </text>
    </comment>
    <comment ref="C3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Es réplica de:
Anexo: ANEXO 8
Índice: 01080038000000
Columna: C</t>
        </r>
      </text>
    </comment>
    <comment ref="C39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Es réplica de:
Anexo: ANEXO 8
Índice: 01080045000000
Columna: C</t>
        </r>
      </text>
    </comment>
    <comment ref="C40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Es réplica de:
Anexo: ANEXO 8
Índice: 01080048000000
Columna: C</t>
        </r>
      </text>
    </comment>
    <comment ref="C41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Es réplica de:
Anexo: ANEXO 8
Índice: 01080052000000
Columna: C</t>
        </r>
      </text>
    </comment>
    <comment ref="C42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Es réplica de:
Anexo: ANEXO 8
Índice: 01080055000000
Columna: C</t>
        </r>
      </text>
    </comment>
    <comment ref="C4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Es réplica de:
Anexo: ANEXO 8
Índice: 01080063000000
Columna: C</t>
        </r>
      </text>
    </comment>
    <comment ref="C44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Es réplica de:
Anexo: ANEXO 8
Índice: 01080070000000
Columna: C</t>
        </r>
      </text>
    </comment>
    <comment ref="C54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Se replica en:
Anexo: ANEXO 4
Índice: 01040001000000
Columna: C</t>
        </r>
      </text>
    </comment>
    <comment ref="C55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Se replica en:
Anexo: ANEXO 4
Índice: 01040000000000
Columna: C</t>
        </r>
      </text>
    </comment>
    <comment ref="C76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Se replica en:
Anexo: ANEXO 1
Índice: 01010170000000
Columna: C,
Anexo: ANEXO 11
Índice: 01110001000000
Columna: C</t>
        </r>
      </text>
    </comment>
    <comment ref="C77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Se replica en:
Anexo: ANEXO 1
Índice: 01010169000000
Columna: C,
Anexo: ANEXO 11
Índice: 01110000000000
Columna: C</t>
        </r>
      </text>
    </comment>
  </commentList>
</comments>
</file>

<file path=xl/sharedStrings.xml><?xml version="1.0" encoding="utf-8"?>
<sst xmlns="http://schemas.openxmlformats.org/spreadsheetml/2006/main" count="3754" uniqueCount="971">
  <si>
    <t/>
  </si>
  <si>
    <t xml:space="preserve">4.- ESTADO DE FLUJOS DE EFECTIVO </t>
  </si>
  <si>
    <t>INDICE</t>
  </si>
  <si>
    <t>CONCEPTO</t>
  </si>
  <si>
    <t>(CIFRAS EN PESOS)</t>
  </si>
  <si>
    <t>CONFORME AL METODO INDIRECTO</t>
  </si>
  <si>
    <t>ACTIVIDADES DE OPERACION</t>
  </si>
  <si>
    <t>UTILIDAD ANTES DE IMPUESTOS A LA UTILIDAD</t>
  </si>
  <si>
    <t>PERDIDA ANTES DE IMPUESTOS A LA UTILIDAD</t>
  </si>
  <si>
    <t>PARTIDAS RELACIONADAS CON ACTIVIDADES DE INVERSION</t>
  </si>
  <si>
    <t>DEPRECIACIONES Y AMORTIZACIONES</t>
  </si>
  <si>
    <t>UTILIDAD POR VENTA DE PROPIEDADES, PLANTA Y EQUIPO</t>
  </si>
  <si>
    <t>INTERESES A FAVOR</t>
  </si>
  <si>
    <t>DIVIDENDOS COBRADOS</t>
  </si>
  <si>
    <t>OTROS AJUSTES POR PARTIDAS ASOCIADAS  CON ACTIVIDADES DE INVERSION</t>
  </si>
  <si>
    <t>SIN PARTIDAS RELACIONADAS CON ACTIVIDADES DE INVERSION</t>
  </si>
  <si>
    <t>SUMA DE PARTIDAS RELACIONADAS CON ACTIVIDADES DE INVERSION</t>
  </si>
  <si>
    <t>PARTIDAS RELACIONADAS CON ACTIVIDADES DE FINANCIAMIENTO</t>
  </si>
  <si>
    <t>INTERESES A CARGO</t>
  </si>
  <si>
    <t>INTERESES ASOCIADOS A PRESTAMOS  INTERBANCARIOS Y DE OTROS ORGANISMOS</t>
  </si>
  <si>
    <t>OTROS INTERESES</t>
  </si>
  <si>
    <t>SIN PARTIDAS RELACIONADAS CON ACTIVIDADES DE FINANCIAMIENTO</t>
  </si>
  <si>
    <t>SUMA DE PARTIDAS RELACIONADAS CON ACTIVIDADES DE FINANCIAMIENTO</t>
  </si>
  <si>
    <t>MAS (MENOS):</t>
  </si>
  <si>
    <t>COBRO A CLIENTES</t>
  </si>
  <si>
    <t>PAGO A PROVEEDORES</t>
  </si>
  <si>
    <t>PAGO A EMPLEADOS Y OTROS PROVEEDORES DE BIENES Y SERVICIOS</t>
  </si>
  <si>
    <t>PAGO POR IMPUESTO A LA UTILIDAD</t>
  </si>
  <si>
    <t>SIN PARTIDAS RELACIONADAS CON ACTIVIDADES DE OPERACIÓN</t>
  </si>
  <si>
    <t>IMPUESTO SOBRE LA RENTA PAGADO</t>
  </si>
  <si>
    <t>IMPUESTO EMPRESARIAL A TASA UNICA PAGADO</t>
  </si>
  <si>
    <t>OTROS PASIVOS</t>
  </si>
  <si>
    <t>FLUJOS NETOS DE EFECTIVO DE ACTIVIDADES DE OPERACION</t>
  </si>
  <si>
    <t xml:space="preserve">ACTIVIDADES DE INVERSION </t>
  </si>
  <si>
    <t xml:space="preserve">NEGOCIO ADQUIRIDO </t>
  </si>
  <si>
    <t>INTERESES COBRADOS</t>
  </si>
  <si>
    <t>ADQUISICION DE PROPIEDADES, PLANTA Y EQUIPO</t>
  </si>
  <si>
    <t>COBROS POR VENTA DE PROPIEDADES PLANTA Y EQUIPO</t>
  </si>
  <si>
    <t>ADQUISICION DE ACCIONES</t>
  </si>
  <si>
    <t>ADQUISION DE ACTIVOS INTANGIBLES</t>
  </si>
  <si>
    <t>ADQUISICION DE OTROS ACTIVOS</t>
  </si>
  <si>
    <t>OTROS COBROS POR ACTIVIDADES  DE INVERSION</t>
  </si>
  <si>
    <t>OTROS PAGOS POR ACTIVIDADES  DE INVERSION</t>
  </si>
  <si>
    <t>SIN ACTIVIDADES DE INVERSION</t>
  </si>
  <si>
    <t>FLUJOS NETOS DE EFECTIVO DE ACTIVIDADES DE INVERSION</t>
  </si>
  <si>
    <t>EFECTIVO EXCEDENTE PARA APLICAR EN ACTIVIDADES DE FINANCIAMIENTO (RESULTADO POSITIVO)</t>
  </si>
  <si>
    <t>EFECTIVO A OBTENER DE ACTIVIDADES DE FINANCIAMIENTO (RESULTADO NEGATIVO)</t>
  </si>
  <si>
    <t>ACTIVIDADES DE FINANCIAMIENTO</t>
  </si>
  <si>
    <t>ENTRADA DE EFECTIVO POR EMISION DE CAPITAL</t>
  </si>
  <si>
    <t>ENTRADA DE EFECTIVO POR APORTACIONES PARA FUTUROS AUMENTOS DE CAPITAL</t>
  </si>
  <si>
    <t>OBTENCION DE PRESTAMOS CON PARTES RELACIONADAS</t>
  </si>
  <si>
    <t>OBTENCION DE PRESTAMOS CON PARTES NO RELACIONADAS</t>
  </si>
  <si>
    <t>PAGO DE PASIVOS  A LARGO PLAZO</t>
  </si>
  <si>
    <t>PAGO DE PRESTAMOS CON PARTES RELACIONADAS</t>
  </si>
  <si>
    <t>PAGO DE PRESTAMOS CON PARTES NO RELACIONADAS</t>
  </si>
  <si>
    <t>PAGO DE PASIVOS DERIVADOS DE ARRENDAMIENTO FINANCIERO</t>
  </si>
  <si>
    <t>INTERESES PAGADOS</t>
  </si>
  <si>
    <t>PAGO DE DIVIDENDOS</t>
  </si>
  <si>
    <t>OTROS COBROS POR ACTIVIDADES DE FINANCIAMIENTO</t>
  </si>
  <si>
    <t>OTROS PAGOS POR ACTIVIDADES DE FINANCIAMIENTO</t>
  </si>
  <si>
    <t>SIN ACTIVIDADES DE FINANCIAMIENTO</t>
  </si>
  <si>
    <t>FLUJOS NETOS DE EFECTIVO DE ACTIVIDADES DE FINANCIAMIENTO</t>
  </si>
  <si>
    <t>INCREMENTO NETO DE EFECTIVO Y DEMAS EQUIVALENTES DE EFECTIVO</t>
  </si>
  <si>
    <t>EFECTOS POR CAMBIOS EN EL VALOR DEL EFECTIVO</t>
  </si>
  <si>
    <t xml:space="preserve">EFECTOS POR CAMBIOS  EN EL VALOR DEL EFECTIVO POR CONVERSION  DE LOS SALDOS  Y FLUJOS DE EFECTIVO DE SUS OPERACIONES EXTRANJERAS, A LA MONEDA DE INFORME </t>
  </si>
  <si>
    <t>EFECTOS POR CAMBIOS EN EL VALOR DEL EFECTIVO  POR INFLACIÓN  ASOCIADO  CON LOS SALDOS Y FLUJOS DE EFECTIVO  DE ENTIDADES QUE CONFORMAN LA ENTIDAD  ECONOMICA CONSOLIDADA</t>
  </si>
  <si>
    <t>OTROS EFECTOS POR CAMBIOS EN EL VALOR DEL EFECTIVO</t>
  </si>
  <si>
    <t>TOTAL DE EFECTOS POR CAMBIOS EN EL VALOR DEL EFECTIVO</t>
  </si>
  <si>
    <t>EFECTIVO AL PRINCIPIO DEL PERIODO</t>
  </si>
  <si>
    <t>EFECTIVO AL FINAL DEL PERIODO</t>
  </si>
  <si>
    <t>CONFORME AL METODO DIRECTO</t>
  </si>
  <si>
    <t>PAGOS A PROVEEDORES</t>
  </si>
  <si>
    <t>OTRAS ACTIVIDADES DE OPERACION</t>
  </si>
  <si>
    <t>FLUJOS NETOS DE EFECTIVO DE ACTIVIDADES DE OPERACIÓN</t>
  </si>
  <si>
    <t>ACTIVIDADES DE INVERSION</t>
  </si>
  <si>
    <t>NEGOCIO ADQUIRIDO (CREDITO MERCANTIL Y/O COMERCIAL)</t>
  </si>
  <si>
    <t>ADQUISICION DE ACTIVO FIJO Y TERRENO</t>
  </si>
  <si>
    <t>COBROS POR VENTA DE ACTIVO FIJO Y TERRENO</t>
  </si>
  <si>
    <t>ADQUISICION DE ACTIVOS INTANGIBLES</t>
  </si>
  <si>
    <t>OTRAS PARTIDAS RELACIONADAS CON ACTIVIDADES DE INVERSION</t>
  </si>
  <si>
    <t>EFECTIVO EXCEDENTE PARA APLICAR EN ACTIVIDADES DE FINANCIAMIENTO (RESULTADO POSITIVO).</t>
  </si>
  <si>
    <t>EFECTIVO A OBTENER  DE ACTIVIDADES DE FINANCIAMIENTO  (RESULTADO NEGATIVO)</t>
  </si>
  <si>
    <t xml:space="preserve">PAGO DE PASIVOS </t>
  </si>
  <si>
    <t>EMISION DE DEUDA</t>
  </si>
  <si>
    <t>OTRAS PARTIDAS RELACIONADAS CON ACTIVIDADES DE FINANCIAMIENTO</t>
  </si>
  <si>
    <t>EFECTOS POR CAMBIOS EN EL VALOR DEL EFECTIVO POR CONVERSION DE LOS SALDOS Y FLUJOS DE EFECTIVO DE SUS OPERACIONES EXTRANJERAS, A LA MONEDA DE INFORME</t>
  </si>
  <si>
    <t>EFECTOS POR CAMBIOS EN EL VALOR DEL EFECTIVO POR INFLACION  ASOCIADO CON LOS SALDOS Y FLUJOS DE EFECTIVO DE ENTIDADES QUE CONFORMAN  LA ENTIDAD  ECONOMICA CONSOLIDADA</t>
  </si>
  <si>
    <t>LAS NOTAS ADJUNTAS SON PARTE INTEGRANTE DE ESTE ESTADO FINANCIERO</t>
  </si>
  <si>
    <t>POR LOS EJERCICIOS TERMINADOS AL 31 DE DICIEMBRE DE 2022 Y DE 2021</t>
  </si>
  <si>
    <t>1.- ESTADO DE SITUACION FINANCIERA</t>
  </si>
  <si>
    <t>AUMENTO</t>
  </si>
  <si>
    <t>01010000000010</t>
  </si>
  <si>
    <t>01010000000011</t>
  </si>
  <si>
    <t>01010000000012</t>
  </si>
  <si>
    <t>01010000000013</t>
  </si>
  <si>
    <t>ACTIVO</t>
  </si>
  <si>
    <t>01010000000014</t>
  </si>
  <si>
    <t>01010000000015</t>
  </si>
  <si>
    <t>ACTIVO CIRCULANTE</t>
  </si>
  <si>
    <t>01010000000016</t>
  </si>
  <si>
    <t>01010000000017</t>
  </si>
  <si>
    <t>EFECTIVO E INSTRUMENTOS FINANCIEROS</t>
  </si>
  <si>
    <t>01010000000018</t>
  </si>
  <si>
    <t>01010000000000</t>
  </si>
  <si>
    <t>EFECTIVO EN CAJA Y BANCOS NACIONALES</t>
  </si>
  <si>
    <t>01010001000000</t>
  </si>
  <si>
    <t>EFECTIVO EN CAJA Y BANCOS DEL EXTRANJERO</t>
  </si>
  <si>
    <t>01010002000000</t>
  </si>
  <si>
    <t>VALORES DE INMEDIATA REALIZACION NACIONALES</t>
  </si>
  <si>
    <t>01010003000000</t>
  </si>
  <si>
    <t>VALORES DE INMEDIATA REALIZACION DEL EXTRANJERO</t>
  </si>
  <si>
    <t>01010004000000</t>
  </si>
  <si>
    <t>INVERSIONES EN RENTA FIJA  DEL EXTRANJERO</t>
  </si>
  <si>
    <t>01010005000000</t>
  </si>
  <si>
    <t>INVERSIONES EN RENTA FIJA DEL EXTRANJERO</t>
  </si>
  <si>
    <t>01010006000000</t>
  </si>
  <si>
    <t>OTROS INSTRUMENTOS FINANCIEROS NACIONALES</t>
  </si>
  <si>
    <t>01010007000000</t>
  </si>
  <si>
    <t>OTROS INSTRUMENTOS FINANCIEROS DEL EXTRANJERO</t>
  </si>
  <si>
    <t>01010008000000</t>
  </si>
  <si>
    <t>TOTAL DE EFECTIVO E INSTRUMENTOS FINANCIEROS</t>
  </si>
  <si>
    <t>01010008000010</t>
  </si>
  <si>
    <t>01010008000011</t>
  </si>
  <si>
    <t>CUENTAS POR COBRAR</t>
  </si>
  <si>
    <t>01010008000012</t>
  </si>
  <si>
    <t>01010009000000</t>
  </si>
  <si>
    <t>CLIENTES NACIONALES (PARTES RELACIONADAS)</t>
  </si>
  <si>
    <t>01010010000000</t>
  </si>
  <si>
    <t>CLIENTES NACIONALES (PARTES NO RELACIONADAS)</t>
  </si>
  <si>
    <t>01010011000000</t>
  </si>
  <si>
    <t>CLIENTES DEL EXTRANJERO (PARTES RELACIONADAS)</t>
  </si>
  <si>
    <t>01010012000000</t>
  </si>
  <si>
    <t>CLIENTES DEL EXTRANJERO (PARTES NO RELACIONADAS)</t>
  </si>
  <si>
    <t>01010013000000</t>
  </si>
  <si>
    <t>DOCUMENTOS POR COBRAR NACIONALES (PARTES RELACIONADAS)</t>
  </si>
  <si>
    <t>01010014000000</t>
  </si>
  <si>
    <t>DOCUMENTOS POR COBRAR NACIONALES (PARTES NO  RELACIONADAS)</t>
  </si>
  <si>
    <t>01010015000000</t>
  </si>
  <si>
    <t>DOCUMENTOS POR COBRAR DEL EXTRANJERO (PARTES RELACIONADAS)</t>
  </si>
  <si>
    <t>01010016000000</t>
  </si>
  <si>
    <t>DOCUMENTOS POR COBRAR DEL EXTRANJERO (PARTES NO RELACIONADAS)</t>
  </si>
  <si>
    <t>01010017000000</t>
  </si>
  <si>
    <t>DEUDORES DIVERSOS</t>
  </si>
  <si>
    <t>01010018000000</t>
  </si>
  <si>
    <t>ESTIMACION DE CUENTAS INCOBRABLES</t>
  </si>
  <si>
    <t>01010019000000</t>
  </si>
  <si>
    <t>OTRAS CUENTAS POR COBRAR NACIONALES (PARTES RELACIONADAS)</t>
  </si>
  <si>
    <t>01010020000000</t>
  </si>
  <si>
    <t>OTRAS CUENTAS POR COBRAR NACIONALES (PARTES NO RELACIONADAS)</t>
  </si>
  <si>
    <t>01010020000100</t>
  </si>
  <si>
    <t>SUBSIDIO PARA EL EMPLEO POR RECUPERAR</t>
  </si>
  <si>
    <t>01010021000000</t>
  </si>
  <si>
    <t>OTRAS CUENTAS POR COBRAR DEL EXTRANJERO (PARTES RELACIONADAS)</t>
  </si>
  <si>
    <t>01010022000000</t>
  </si>
  <si>
    <t>OTRAS CUENTAS POR COBRAR DEL EXTRANJERO (PARTES NO RELACIONADAS)</t>
  </si>
  <si>
    <t>01010023000000</t>
  </si>
  <si>
    <t>TOTAL DE CUENTAS POR COBRAR</t>
  </si>
  <si>
    <t>01010023000010</t>
  </si>
  <si>
    <t>01010023000011</t>
  </si>
  <si>
    <t>CONTRIBUCIONES A FAVOR</t>
  </si>
  <si>
    <t>01010023000012</t>
  </si>
  <si>
    <t>01010024000000</t>
  </si>
  <si>
    <t>IMPUESTO AL VALOR AGREGADO POR RECUPERAR</t>
  </si>
  <si>
    <t>01010025000000</t>
  </si>
  <si>
    <t>IMPUESTO SOBRE LA RENTA POR RECUPERAR</t>
  </si>
  <si>
    <t>01010026000000</t>
  </si>
  <si>
    <t>OTROS IMPUESTOS POR RECUPERAR</t>
  </si>
  <si>
    <t>0</t>
  </si>
  <si>
    <t>01010026000100</t>
  </si>
  <si>
    <t xml:space="preserve">PAGO DE LO INDEBIDO </t>
  </si>
  <si>
    <t>01010027000000</t>
  </si>
  <si>
    <t>TOTAL DE CONTRIBUCIONES A FAVOR</t>
  </si>
  <si>
    <t>01010027000010</t>
  </si>
  <si>
    <t>01010027000011</t>
  </si>
  <si>
    <t>INVENTARIOS</t>
  </si>
  <si>
    <t>01010027000012</t>
  </si>
  <si>
    <t>01010028000000</t>
  </si>
  <si>
    <t>PRODUCTOS TERMINADOS</t>
  </si>
  <si>
    <t>01010029000000</t>
  </si>
  <si>
    <t>PRODUCCION EN PROCESO</t>
  </si>
  <si>
    <t>01010030000000</t>
  </si>
  <si>
    <t>MATERIAS PRIMAS Y MATERIALES</t>
  </si>
  <si>
    <t>01010031000000</t>
  </si>
  <si>
    <t>ESTIMACION DE OBSOLESCENCIA</t>
  </si>
  <si>
    <t>01010032000000</t>
  </si>
  <si>
    <t>PERDIDA POR DETERIORO</t>
  </si>
  <si>
    <t>01010033000000</t>
  </si>
  <si>
    <t>OTROS</t>
  </si>
  <si>
    <t>01010034000000</t>
  </si>
  <si>
    <t>TOTAL DE INVENTARIOS</t>
  </si>
  <si>
    <t>01010034000010</t>
  </si>
  <si>
    <t>01010034000011</t>
  </si>
  <si>
    <t>PAGOS ANTICIPADOS</t>
  </si>
  <si>
    <t>01010034000012</t>
  </si>
  <si>
    <t>01010035000000</t>
  </si>
  <si>
    <t>RENTAS PAGADAS POR ANTICIPADO</t>
  </si>
  <si>
    <t>01010036000000</t>
  </si>
  <si>
    <t>ANTICIPO A PROVEEDORES</t>
  </si>
  <si>
    <t>01010037000000</t>
  </si>
  <si>
    <t>OTROS PAGOS ANTICIPADOS</t>
  </si>
  <si>
    <t>01010038000000</t>
  </si>
  <si>
    <t>PERDIDA POR DETERIORO DE PAGOS ANTICIPADOS</t>
  </si>
  <si>
    <t>01010039000000</t>
  </si>
  <si>
    <t>TOTAL DE PAGOS ANTICIPADOS</t>
  </si>
  <si>
    <t>01010039000010</t>
  </si>
  <si>
    <t>01010040000000</t>
  </si>
  <si>
    <t>OTROS ACTIVOS CIRCULANTES</t>
  </si>
  <si>
    <t>01010040000010</t>
  </si>
  <si>
    <t>01010041000000</t>
  </si>
  <si>
    <t>IMPUESTO AL VALOR AGREGADO NO PAGADO</t>
  </si>
  <si>
    <t>01010041000010</t>
  </si>
  <si>
    <t>01010042000000</t>
  </si>
  <si>
    <t>TOTAL DEL ACTIVO CIRCULANTE</t>
  </si>
  <si>
    <t>01010042000010</t>
  </si>
  <si>
    <t>01010042000011</t>
  </si>
  <si>
    <t>ACTIVO NO CIRCULANTE</t>
  </si>
  <si>
    <t>01010042000012</t>
  </si>
  <si>
    <t>01010042000013</t>
  </si>
  <si>
    <t>CUENTAS POR COBRAR A LARGO PLAZO</t>
  </si>
  <si>
    <t>01010042000014</t>
  </si>
  <si>
    <t>01010043000000</t>
  </si>
  <si>
    <t>CUENTAS POR COBRAR NACIONALES A LARGO PLAZO (PARTES RELACIONADAS)</t>
  </si>
  <si>
    <t>01010044000000</t>
  </si>
  <si>
    <t>CUENTAS POR COBRAR NACIONALES A LARGO PLAZO (PARTES NO RELACIONADAS)</t>
  </si>
  <si>
    <t>01010045000000</t>
  </si>
  <si>
    <t>CUENTAS POR COBRAR DEL EXTRANJERO A LARGO PLAZO (PARTES RELACIONADAS)</t>
  </si>
  <si>
    <t>01010046000000</t>
  </si>
  <si>
    <t>CUENTAS POR COBRAR DEL EXTRANJERO A LARGO PLAZO (PARTES NO RELACIONADAS)</t>
  </si>
  <si>
    <t>01010047000000</t>
  </si>
  <si>
    <t>TOTAL DE CUENTAS POR COBRAR A LARGO PLAZO</t>
  </si>
  <si>
    <t>01010047000010</t>
  </si>
  <si>
    <t>01010047000011</t>
  </si>
  <si>
    <t xml:space="preserve">PAGOS ANTICIPADOS A LARGO PLAZO </t>
  </si>
  <si>
    <t>01010047000012</t>
  </si>
  <si>
    <t>01010048000000</t>
  </si>
  <si>
    <t>ANTICIPO A PROVEEDORES NACIONALES</t>
  </si>
  <si>
    <t>01010049000000</t>
  </si>
  <si>
    <t>ANTICIPO A PROVEEDORES DEL EXTRANJERO</t>
  </si>
  <si>
    <t>01010050000000</t>
  </si>
  <si>
    <t>OTROS PAGOS ANTICIPADOS NACIONALES</t>
  </si>
  <si>
    <t>01010051000000</t>
  </si>
  <si>
    <t>OTROS PAGOS ANTICIPADOS DEL EXTRANJERO</t>
  </si>
  <si>
    <t>01010052000000</t>
  </si>
  <si>
    <t>TOTAL DE PAGOS ANTICIPADOS A LARGO PLAZO</t>
  </si>
  <si>
    <t>01010052000010</t>
  </si>
  <si>
    <t>01010052000011</t>
  </si>
  <si>
    <t>INVERSIONES PERMANENTES</t>
  </si>
  <si>
    <t>01010052000012</t>
  </si>
  <si>
    <t>01010053000000</t>
  </si>
  <si>
    <t>01010053000100</t>
  </si>
  <si>
    <t>01010054000000</t>
  </si>
  <si>
    <t>INVERSIONES PERMANENTES DEL EXTRANJERO</t>
  </si>
  <si>
    <t>01010055000000</t>
  </si>
  <si>
    <t>TOTAL DE INVERSIONES PERMANENTES</t>
  </si>
  <si>
    <t>01010055000010</t>
  </si>
  <si>
    <t>01010055000011</t>
  </si>
  <si>
    <t>ACTIVO FIJO</t>
  </si>
  <si>
    <t>01010055000012</t>
  </si>
  <si>
    <t>01010055000013</t>
  </si>
  <si>
    <t>INMUEBLES, MAQUINARIA Y EQUIPO</t>
  </si>
  <si>
    <t>01010055000014</t>
  </si>
  <si>
    <t>01010056000000</t>
  </si>
  <si>
    <t>TERRENOS</t>
  </si>
  <si>
    <t>01010057000000</t>
  </si>
  <si>
    <t>EDIFICIOS</t>
  </si>
  <si>
    <t>01010058000000</t>
  </si>
  <si>
    <t>MAQUINARIA</t>
  </si>
  <si>
    <t>01010059000000</t>
  </si>
  <si>
    <t>EQUIPO DE TRANSPORTE</t>
  </si>
  <si>
    <t>01010060000000</t>
  </si>
  <si>
    <t>MOBILIARIO Y EQUIPO</t>
  </si>
  <si>
    <t>01010061000000</t>
  </si>
  <si>
    <t>EQUIPO DE COMPUTO</t>
  </si>
  <si>
    <t>01010062000000</t>
  </si>
  <si>
    <t>OTROS ACTIVOS FIJOS</t>
  </si>
  <si>
    <t>01010062000100</t>
  </si>
  <si>
    <t>EQUIPO DE COMUNICACION</t>
  </si>
  <si>
    <t>01010062000200</t>
  </si>
  <si>
    <t>EQUIPO DE SEGURIDAD</t>
  </si>
  <si>
    <t>01010063000000</t>
  </si>
  <si>
    <t>TOTAL DE INMUEBLES, MAQUINARIA Y EQUIPO</t>
  </si>
  <si>
    <t>01010063000010</t>
  </si>
  <si>
    <t>01010063000011</t>
  </si>
  <si>
    <t>DEPRECIACIONES ACUMULADAS</t>
  </si>
  <si>
    <t>01010063000012</t>
  </si>
  <si>
    <t>01010064000000</t>
  </si>
  <si>
    <t>DEPRECIACION ACUMULADA DE EDIFICIOS</t>
  </si>
  <si>
    <t>01010065000000</t>
  </si>
  <si>
    <t>DEPRECIACION ACUMULADA DE MAQUINARIA</t>
  </si>
  <si>
    <t>01010066000000</t>
  </si>
  <si>
    <t>DEPRECIACION ACUMULADA DE EQUIPO DE TRANSPORTE</t>
  </si>
  <si>
    <t>01010067000000</t>
  </si>
  <si>
    <t>DEPRECIACION ACUMULADA DE MOBILIARIO Y EQUIPO</t>
  </si>
  <si>
    <t>01010068000000</t>
  </si>
  <si>
    <t>DEPRECIACION ACUMULADA DE EQUIPO DE COMPUTO</t>
  </si>
  <si>
    <t>01010069000000</t>
  </si>
  <si>
    <t>DEPRECIACION ACUMULADA DE OTROS ACTIVOS FIJOS</t>
  </si>
  <si>
    <t>01010069000100</t>
  </si>
  <si>
    <t>DEPRECIACION ACUMULADA DE EQUIPO DE COMUNICACION</t>
  </si>
  <si>
    <t>01010069000200</t>
  </si>
  <si>
    <t>DEPRECIACION ACUMULADA DE EQUIPO DE SEGURIDAD</t>
  </si>
  <si>
    <t>01010070000000</t>
  </si>
  <si>
    <t>TOTAL DE DEPRECIACION ACUMULADA</t>
  </si>
  <si>
    <t>01010070000010</t>
  </si>
  <si>
    <t>01010070000011</t>
  </si>
  <si>
    <t>PERDIDA POR DETERIORO ACUMULADO</t>
  </si>
  <si>
    <t>01010070000012</t>
  </si>
  <si>
    <t>01010071000000</t>
  </si>
  <si>
    <t>PERDIDA  POR DETERIORO ACUMULADO DE EDIFICIOS</t>
  </si>
  <si>
    <t>01010072000000</t>
  </si>
  <si>
    <t>PERDIDA  POR DETERIORO ACUMULADO DE MAQUINARIA</t>
  </si>
  <si>
    <t>01010073000000</t>
  </si>
  <si>
    <t>PERDIDA  POR DETERIORO ACUMULADO DE EQUIPO DE TRANSPORTE</t>
  </si>
  <si>
    <t>01010074000000</t>
  </si>
  <si>
    <t>PERDIDA  POR DETERIORO ACUMULADO DE MOBILIARIO Y EQUIPO</t>
  </si>
  <si>
    <t>01010075000000</t>
  </si>
  <si>
    <t>PERDIDA  POR DETERIORO ACUMULADO DE EQUIPO DE COMPUTO</t>
  </si>
  <si>
    <t>01010076000000</t>
  </si>
  <si>
    <t>PERDIDA  POR  DETERIORO ACUMULADO DE OTROS ACTIVOS FIJOS</t>
  </si>
  <si>
    <t>01010077000000</t>
  </si>
  <si>
    <t>TOTAL DE PERDIDA  POR DETERIORO ACUMULADO</t>
  </si>
  <si>
    <t>01010077000010</t>
  </si>
  <si>
    <t>01010078000000</t>
  </si>
  <si>
    <t>TOTAL DE INMUEBLES, MAQUINARIA Y EQUIPO NETO</t>
  </si>
  <si>
    <t>01010078000010</t>
  </si>
  <si>
    <t>01010078000011</t>
  </si>
  <si>
    <t>ACTIVOS INTANGIBLES</t>
  </si>
  <si>
    <t>01010078000012</t>
  </si>
  <si>
    <t>01010079000000</t>
  </si>
  <si>
    <t>GASTOS PREOPERATIVOS</t>
  </si>
  <si>
    <t>01010080000000</t>
  </si>
  <si>
    <t>INVESTIGACION DE MERCADO</t>
  </si>
  <si>
    <t>01010081000000</t>
  </si>
  <si>
    <t>PATENTES Y MARCAS</t>
  </si>
  <si>
    <t>01010082000000</t>
  </si>
  <si>
    <t>AMORTIZACIONES</t>
  </si>
  <si>
    <t>01010083000000</t>
  </si>
  <si>
    <t>01010084000000</t>
  </si>
  <si>
    <t>OTROS ACTIVOS INTANGIBLES</t>
  </si>
  <si>
    <t>01010084000100</t>
  </si>
  <si>
    <t>GASTOS DE INSTALACION</t>
  </si>
  <si>
    <t>01010084000200</t>
  </si>
  <si>
    <t>DEPOSITOS EN GARANTIA</t>
  </si>
  <si>
    <t>01010084000300</t>
  </si>
  <si>
    <t>01010085000000</t>
  </si>
  <si>
    <t>TOTAL DE ACTIVOS INTANGIBLES</t>
  </si>
  <si>
    <t>01010085000010</t>
  </si>
  <si>
    <t>01010085000011</t>
  </si>
  <si>
    <t>OTROS ACTIVOS</t>
  </si>
  <si>
    <t>01010085000012</t>
  </si>
  <si>
    <t>01010086000000</t>
  </si>
  <si>
    <t>CREDITO MERCANTIL</t>
  </si>
  <si>
    <t>01010087000000</t>
  </si>
  <si>
    <t>01010088000000</t>
  </si>
  <si>
    <t>IMPUESTO SOBRE LA RENTA DIFERIDO</t>
  </si>
  <si>
    <t>01010089000000</t>
  </si>
  <si>
    <t>PARTICIPACION DE LOS TRABAJADORES EN LAS UTILIDADES DIFERIDA</t>
  </si>
  <si>
    <t>01010090000000</t>
  </si>
  <si>
    <t>INSTRUMENTOS FINANCIEROS A LARGO PLAZO</t>
  </si>
  <si>
    <t>01010091000000</t>
  </si>
  <si>
    <t>01010092000000</t>
  </si>
  <si>
    <t>TOTAL DE OTROS ACTIVOS</t>
  </si>
  <si>
    <t>01010092000010</t>
  </si>
  <si>
    <t>01010093000000</t>
  </si>
  <si>
    <t>TOTAL DEL ACTIVO NO CIRCULANTE</t>
  </si>
  <si>
    <t>01010093000010</t>
  </si>
  <si>
    <t>01010094000000</t>
  </si>
  <si>
    <t>TOTAL DEL ACTIVO</t>
  </si>
  <si>
    <t>01010094000010</t>
  </si>
  <si>
    <t>01010094000011</t>
  </si>
  <si>
    <t>PASIVO</t>
  </si>
  <si>
    <t>01010094000012</t>
  </si>
  <si>
    <t>01010094000013</t>
  </si>
  <si>
    <t>PASIVO A CORTO PLAZO</t>
  </si>
  <si>
    <t>01010094000014</t>
  </si>
  <si>
    <t>01010094000015</t>
  </si>
  <si>
    <t>DOCUMENTOS POR PAGAR</t>
  </si>
  <si>
    <t>01010094000016</t>
  </si>
  <si>
    <t>01010095000000</t>
  </si>
  <si>
    <t>NACIONALES (PARTES RELACIONADAS)</t>
  </si>
  <si>
    <t>01010096000000</t>
  </si>
  <si>
    <t>NACIONALES (PARTES NO RELACIONADAS)</t>
  </si>
  <si>
    <t>01010097000000</t>
  </si>
  <si>
    <t>DEL EXTRANJERO (PARTES RELACIONADAS)</t>
  </si>
  <si>
    <t>01010098000000</t>
  </si>
  <si>
    <t>DEL EXTRANJERO (PARTES NO RELACIONADAS)</t>
  </si>
  <si>
    <t>01010099000000</t>
  </si>
  <si>
    <t>TOTAL DE DOCUMENTOS POR PAGAR</t>
  </si>
  <si>
    <t>01010099000010</t>
  </si>
  <si>
    <t>01010099000011</t>
  </si>
  <si>
    <t>INSTRUMENTOS FINANCIEROS</t>
  </si>
  <si>
    <t>01010099000012</t>
  </si>
  <si>
    <t>01010100000000</t>
  </si>
  <si>
    <t>INSTRUMENTOS FINANCIEROS NACIONALES</t>
  </si>
  <si>
    <t>01010101000000</t>
  </si>
  <si>
    <t>INSTRUMENTOS FINANCIEROS DEL EXTRANJERO</t>
  </si>
  <si>
    <t>01010102000000</t>
  </si>
  <si>
    <t>OTROS NACIONALES</t>
  </si>
  <si>
    <t>01010103000000</t>
  </si>
  <si>
    <t>OTROS DEL EXTRANJERO</t>
  </si>
  <si>
    <t>01010104000000</t>
  </si>
  <si>
    <t>TOTAL DE INSTRUMENTOS FINANCIEROS</t>
  </si>
  <si>
    <t>01010104000010</t>
  </si>
  <si>
    <t>01010104000011</t>
  </si>
  <si>
    <t>ACREEDORES DIVERSOS</t>
  </si>
  <si>
    <t>01010104000012</t>
  </si>
  <si>
    <t>01010105000000</t>
  </si>
  <si>
    <t>01010106000000</t>
  </si>
  <si>
    <t>01010107000000</t>
  </si>
  <si>
    <t>01010108000000</t>
  </si>
  <si>
    <t>01010109000000</t>
  </si>
  <si>
    <t>TOTAL DE ACREEDORES DIVERSOS</t>
  </si>
  <si>
    <t>01010109000010</t>
  </si>
  <si>
    <t>01010109000011</t>
  </si>
  <si>
    <t>PROVEEDORES</t>
  </si>
  <si>
    <t>01010109000012</t>
  </si>
  <si>
    <t>01010110000000</t>
  </si>
  <si>
    <t>01010111000000</t>
  </si>
  <si>
    <t>01010112000000</t>
  </si>
  <si>
    <t>01010113000000</t>
  </si>
  <si>
    <t>01010114000000</t>
  </si>
  <si>
    <t>TOTAL DE PROVEEDORES</t>
  </si>
  <si>
    <t>01010114000010</t>
  </si>
  <si>
    <t>01010114000011</t>
  </si>
  <si>
    <t>CONTRIBUCIONES POR PAGAR</t>
  </si>
  <si>
    <t>01010114000012</t>
  </si>
  <si>
    <t>01010115000000</t>
  </si>
  <si>
    <t>IMPUESTO SOBRE LA RENTA</t>
  </si>
  <si>
    <t>01010116000000</t>
  </si>
  <si>
    <t>IMPUESTO AL ACTIVO</t>
  </si>
  <si>
    <t>01010117000000</t>
  </si>
  <si>
    <t>IMPUESTO AL VALOR AGREGADO</t>
  </si>
  <si>
    <t>01010118000000</t>
  </si>
  <si>
    <t>IMPUESTO EMPRESARIAL A TASA UNICA</t>
  </si>
  <si>
    <t>01010119000000</t>
  </si>
  <si>
    <t>IMPUESTO ESPECIAL SOBRE PRODUCCION Y SERVICIOS</t>
  </si>
  <si>
    <t>01010120000000</t>
  </si>
  <si>
    <t>IMPUESTO SOBRE AUTOMOVILES NUEVOS</t>
  </si>
  <si>
    <t>01010121000000</t>
  </si>
  <si>
    <t>IMPUESTOS LOCALES</t>
  </si>
  <si>
    <t>01010122000000</t>
  </si>
  <si>
    <t>CUOTAS PATRONALES SEGURO SOCIAL</t>
  </si>
  <si>
    <t>01010123000000</t>
  </si>
  <si>
    <t>CUOTAS OBRERAS SEGURO SOCIAL</t>
  </si>
  <si>
    <t>01010124000000</t>
  </si>
  <si>
    <t>APORTACIONES AL INFONAVIT</t>
  </si>
  <si>
    <t>01010125000000</t>
  </si>
  <si>
    <t>APORTACIONES AL SAR</t>
  </si>
  <si>
    <t>01010126000000</t>
  </si>
  <si>
    <t>IMPUESTO A LOS DEPOSITOS EN EFECTIVO</t>
  </si>
  <si>
    <t>01010127000000</t>
  </si>
  <si>
    <t>OTROS IMPUESTOS Y CONTRIBUCIONES</t>
  </si>
  <si>
    <t>01010128000000</t>
  </si>
  <si>
    <t>TOTAL DE CONTRIBUCIONES POR PAGAR</t>
  </si>
  <si>
    <t>01010128000010</t>
  </si>
  <si>
    <t>01010128000011</t>
  </si>
  <si>
    <t>01010128000012</t>
  </si>
  <si>
    <t>01010129000000</t>
  </si>
  <si>
    <t>IMPUESTO AL VALOR AGREGADO NO COBRADO</t>
  </si>
  <si>
    <t>01010130000000</t>
  </si>
  <si>
    <t>PARTICIPACION DE LOS TRABAJADORES EN LAS UTILIDADES</t>
  </si>
  <si>
    <t>01010131000000</t>
  </si>
  <si>
    <t>ANTICIPOS DE CLIENTES NACIONALES (PARTES RELACIONADAS)</t>
  </si>
  <si>
    <t>01010132000000</t>
  </si>
  <si>
    <t>ANTICIPOS DE CLIENTES NACIONALES (PARTES NO  RELACIONADAS)</t>
  </si>
  <si>
    <t>01010133000000</t>
  </si>
  <si>
    <t>ANTICIPOS DE CLIENTES EXTRANJEROS (PARTES RELACIONADAS)</t>
  </si>
  <si>
    <t>01010134000000</t>
  </si>
  <si>
    <t>ANTICIPOS DE CLIENTES EXTRANJEROS (PARTES NO RELACIONADAS)</t>
  </si>
  <si>
    <t>01010135000000</t>
  </si>
  <si>
    <t>OTRAS CUENTAS POR COBRAR A CORTO PLAZO NACIONALES (PARTES RELACIONADAS)</t>
  </si>
  <si>
    <t>01010136000000</t>
  </si>
  <si>
    <t>OTRAS CUENTAS POR COBRAR A CORTO PLAZO NACIONALES (PARTES NO RELACIONADAS)</t>
  </si>
  <si>
    <t>01010137000000</t>
  </si>
  <si>
    <t>OTRAS CUENTAS POR COBRAR A CORTO PLAZO DEL EXTRANJERO (PARTES RELACIONADAS)</t>
  </si>
  <si>
    <t>01010138000000</t>
  </si>
  <si>
    <t>OTRAS CUENTAS POR COBRAR A CORTO PLAZO DEL EXTRANJERO (PARTES NO RELACIONADAS)</t>
  </si>
  <si>
    <t>01010139000000</t>
  </si>
  <si>
    <t>APORTACIONES PARA FUTUROS AUMENTOS DE CAPITAL</t>
  </si>
  <si>
    <t>01010140000000</t>
  </si>
  <si>
    <t>INGRESOS POR REALIZAR</t>
  </si>
  <si>
    <t>01010141000000</t>
  </si>
  <si>
    <t>01010141000100</t>
  </si>
  <si>
    <t>01010142000000</t>
  </si>
  <si>
    <t>01010143000000</t>
  </si>
  <si>
    <t>TOTAL DE OTROS PASIVOS</t>
  </si>
  <si>
    <t>01010143000010</t>
  </si>
  <si>
    <t>01010144000000</t>
  </si>
  <si>
    <t>PORCION CIRCULANTE DEL PASIVO A LARGO PLAZO</t>
  </si>
  <si>
    <t>01010144000010</t>
  </si>
  <si>
    <t>01010145000000</t>
  </si>
  <si>
    <t>TOTAL DEL PASIVO A CORTO PLAZO</t>
  </si>
  <si>
    <t>01010145000010</t>
  </si>
  <si>
    <t>01010145000011</t>
  </si>
  <si>
    <t>PASIVO A LARGO PLAZO</t>
  </si>
  <si>
    <t>01010145000012</t>
  </si>
  <si>
    <t>01010145000013</t>
  </si>
  <si>
    <t>DEUDAS A LARGO PLAZO</t>
  </si>
  <si>
    <t>01010145000014</t>
  </si>
  <si>
    <t>01010146000000</t>
  </si>
  <si>
    <t>DOCUMENTOS POR PAGAR NACIONALES (PARTES RELACIONADAS)</t>
  </si>
  <si>
    <t>01010147000000</t>
  </si>
  <si>
    <t>DOCUMENTOS POR PAGAR NACIONALES (PARTES NO RELACIONADAS)</t>
  </si>
  <si>
    <t>01010148000000</t>
  </si>
  <si>
    <t>DOCUMENTOS POR PAGAR CON EL EXTRANJERO (PARTES RELACIONADAS)</t>
  </si>
  <si>
    <t>01010149000000</t>
  </si>
  <si>
    <t>DOCUMENTOS POR PAGAR CON EL EXTRANJERO (PARTES NO RELACIONADAS)</t>
  </si>
  <si>
    <t>01010150000000</t>
  </si>
  <si>
    <t>OTRAS CUENTAS POR COBRAR A LARGO PLAZO NACIONALES (PARTES RELACIONADAS)</t>
  </si>
  <si>
    <t>01010151000000</t>
  </si>
  <si>
    <t>OTRAS CUENTAS POR COBRAR A LARGO PLAZO NACIONALES (PARTES NO RELACIONADAS)</t>
  </si>
  <si>
    <t>01010152000000</t>
  </si>
  <si>
    <t>OTRAS CUENTAS POR COBRAR A LARGO PLAZO DEL EXTRANJERO (PARTES RELACIONADAS)</t>
  </si>
  <si>
    <t>01010153000000</t>
  </si>
  <si>
    <t>OTRAS CUENTAS POR COBRAR A LARGO PLAZO DEL EXTRANJERO (PARTES NO RELACIONADAS)</t>
  </si>
  <si>
    <t>01010154000000</t>
  </si>
  <si>
    <t>01010155000000</t>
  </si>
  <si>
    <t>TOTAL DE DEUDAS A LARGO PLAZO</t>
  </si>
  <si>
    <t>01010155000010</t>
  </si>
  <si>
    <t>01010156000000</t>
  </si>
  <si>
    <t>BENEFICIO A EMPLEADOS</t>
  </si>
  <si>
    <t>01010156000010</t>
  </si>
  <si>
    <t>01010156000011</t>
  </si>
  <si>
    <t>01010156000012</t>
  </si>
  <si>
    <t>01010157000000</t>
  </si>
  <si>
    <t>RENTAS COBRADAS POR ANTICIPADO</t>
  </si>
  <si>
    <t>01010158000000</t>
  </si>
  <si>
    <t>01010159000000</t>
  </si>
  <si>
    <t>01010160000000</t>
  </si>
  <si>
    <t>01010160000010</t>
  </si>
  <si>
    <t>01010161000000</t>
  </si>
  <si>
    <t>01010161000010</t>
  </si>
  <si>
    <t>01010162000000</t>
  </si>
  <si>
    <t>TOTAL DE PASIVO A LARGO PLAZO</t>
  </si>
  <si>
    <t>01010162000010</t>
  </si>
  <si>
    <t>01010163000000</t>
  </si>
  <si>
    <t>TOTAL DEL PASIVO</t>
  </si>
  <si>
    <t>01010163000010</t>
  </si>
  <si>
    <t>01010163000011</t>
  </si>
  <si>
    <t>CAPITAL CONTABLE</t>
  </si>
  <si>
    <t>01010163000012</t>
  </si>
  <si>
    <t>01010164000000</t>
  </si>
  <si>
    <t>CAPITAL SOCIAL PROVENIENTE DE APORTACIONES</t>
  </si>
  <si>
    <t>01010165000000</t>
  </si>
  <si>
    <t xml:space="preserve">CAPITAL SOCIAL PROVENIENTE DE CAPITALIZACION </t>
  </si>
  <si>
    <t>01010166000000</t>
  </si>
  <si>
    <t>01010167000000</t>
  </si>
  <si>
    <t xml:space="preserve">PRIMA EN SUSCRIPCION DE ACCIONES </t>
  </si>
  <si>
    <t>01010168000000</t>
  </si>
  <si>
    <t>RESERVA LEGAL</t>
  </si>
  <si>
    <t>01010169000000</t>
  </si>
  <si>
    <t xml:space="preserve">UTILIDAD NETA </t>
  </si>
  <si>
    <t>3,929,849</t>
  </si>
  <si>
    <t>01010170000000</t>
  </si>
  <si>
    <t>PERDIDA NETA</t>
  </si>
  <si>
    <t>01010171000000</t>
  </si>
  <si>
    <t>UTILIDADES RETENIDAS DE EJERCICIOS ANTERIORES</t>
  </si>
  <si>
    <t>01010172000000</t>
  </si>
  <si>
    <t>PERDIDAS ACUMULADAS DE EJERCICIOS ANTERIORES</t>
  </si>
  <si>
    <t>01010173000000</t>
  </si>
  <si>
    <t>OTROS RESULTADOS INTEGRALES (DEUDOR)</t>
  </si>
  <si>
    <t>01010174000000</t>
  </si>
  <si>
    <t>OTROS RESULTADOS INTEGRALES (ACREEDOR)</t>
  </si>
  <si>
    <t>01010175000000</t>
  </si>
  <si>
    <t>EXCESO EN LA ACTUALIZACION DEL CAPITAL CONTABLE</t>
  </si>
  <si>
    <t>01010176000000</t>
  </si>
  <si>
    <t>INSUFICIENCIA EN LA ACTUALIZACION DEL CAPITAL CONTABLE</t>
  </si>
  <si>
    <t>01010177000000</t>
  </si>
  <si>
    <t xml:space="preserve">RESULTADO POR TENENCIA DE ACTIVOS NO MONETARIOS </t>
  </si>
  <si>
    <t>01010178000000</t>
  </si>
  <si>
    <t>OTRAS CUENTAS DE CAPITAL ACREEDORAS</t>
  </si>
  <si>
    <t>01010179000000</t>
  </si>
  <si>
    <t>OTRAS CUENTAS DE CAPITAL DEUDORAS</t>
  </si>
  <si>
    <t>01010179000010</t>
  </si>
  <si>
    <t>01010180000000</t>
  </si>
  <si>
    <t>TOTAL DEL CAPITAL CONTABLE</t>
  </si>
  <si>
    <t>01010180000010</t>
  </si>
  <si>
    <t>01010181000000</t>
  </si>
  <si>
    <t>TOTAL DEL PASIVO Y DEL CAPITAL CONTABLE</t>
  </si>
  <si>
    <t>01010181000010</t>
  </si>
  <si>
    <t>01010181000011</t>
  </si>
  <si>
    <t>2.- ESTADO DE RESULTADO INTEGRAL</t>
  </si>
  <si>
    <t>TOTAL  2022</t>
  </si>
  <si>
    <t>PARTES 
RELACIONADAS 
2022</t>
  </si>
  <si>
    <t>PARTES NO
RELACIONADAS 
2022</t>
  </si>
  <si>
    <t>TOTAL  2021</t>
  </si>
  <si>
    <t>PARTES 
RELACIONADAS 
2021</t>
  </si>
  <si>
    <t>PARTES NO 
RELACIONADAS 
2021</t>
  </si>
  <si>
    <t>01020000000010</t>
  </si>
  <si>
    <t>POR LOS EJERCICIOS COMPRENDIDOS DEL 1 DE ENERO AL 31 DE DICIEMBRE DE 2020 Y DE 2019</t>
  </si>
  <si>
    <t>01020000000011</t>
  </si>
  <si>
    <t>01020000000012</t>
  </si>
  <si>
    <t>01020000000013</t>
  </si>
  <si>
    <t>NOTA: PARA EL LLENADO DE ESTE ANEXO ES NECESARIO CAPTURAR PRIMERO LA INFORMACION DE LOS ANEXOS 5, 6 (CUANDO SE ESTE OBLIGADO AL LLENADO DE ESTE ANEXO), 7 Y 8.</t>
  </si>
  <si>
    <t>01020000000014</t>
  </si>
  <si>
    <t>01020000000000</t>
  </si>
  <si>
    <t>TOTAL DE VENTAS O INGRESOS NETOS</t>
  </si>
  <si>
    <t>MENOS:</t>
  </si>
  <si>
    <t>01020001000000</t>
  </si>
  <si>
    <t>COSTO DE VENTAS</t>
  </si>
  <si>
    <t>01020001000010</t>
  </si>
  <si>
    <t>01020002000000</t>
  </si>
  <si>
    <t>PERDIDA BRUTA</t>
  </si>
  <si>
    <t>01020003000000</t>
  </si>
  <si>
    <t>UTILIDAD BRUTA</t>
  </si>
  <si>
    <t>01020003000010</t>
  </si>
  <si>
    <t>01020003000011</t>
  </si>
  <si>
    <t>01020003000012</t>
  </si>
  <si>
    <t>01020003000013</t>
  </si>
  <si>
    <t>GASTOS DE OPERACION</t>
  </si>
  <si>
    <t>01020003000014</t>
  </si>
  <si>
    <t>01020004000000</t>
  </si>
  <si>
    <t>GASTOS GENERALES</t>
  </si>
  <si>
    <t>01020005000000</t>
  </si>
  <si>
    <t>GASTOS DE ADMINISTRACION</t>
  </si>
  <si>
    <t>01020006000000</t>
  </si>
  <si>
    <t>GASTOS DE VENTA</t>
  </si>
  <si>
    <t>01020007000000</t>
  </si>
  <si>
    <t>TOTAL</t>
  </si>
  <si>
    <t>01020007000010</t>
  </si>
  <si>
    <t>01020008000000</t>
  </si>
  <si>
    <t>PERDIDA DE OPERACION</t>
  </si>
  <si>
    <t>01020009000000</t>
  </si>
  <si>
    <t>UTILIDAD DE OPERACIÓN</t>
  </si>
  <si>
    <t>01020009000010</t>
  </si>
  <si>
    <t>01020009000011</t>
  </si>
  <si>
    <t>01020009000012</t>
  </si>
  <si>
    <t>01020009000013</t>
  </si>
  <si>
    <t>RESULTADO INTEGRAL DE FINANCIAMIENTO</t>
  </si>
  <si>
    <t>01020009000014</t>
  </si>
  <si>
    <t>01020010000000</t>
  </si>
  <si>
    <t>01020011000000</t>
  </si>
  <si>
    <t>01020012000000</t>
  </si>
  <si>
    <t>INTERESES MORATORIOS A FAVOR</t>
  </si>
  <si>
    <t>01020013000000</t>
  </si>
  <si>
    <t>INTERESES MORATORIOS A CARGO</t>
  </si>
  <si>
    <t>01020014000000</t>
  </si>
  <si>
    <t>UTILIDAD CAMBIARIA</t>
  </si>
  <si>
    <t>01020015000000</t>
  </si>
  <si>
    <t>PERDIDA CAMBIARIA</t>
  </si>
  <si>
    <t>01020016000000</t>
  </si>
  <si>
    <t>RESULTADO POR POSICION MONETARIA FAVORABLE</t>
  </si>
  <si>
    <t>01020017000000</t>
  </si>
  <si>
    <t>RESULTADO POR POSICION MONETARIA DESFAVORABLE</t>
  </si>
  <si>
    <t>01020018000000</t>
  </si>
  <si>
    <t>CAMBIOS EN EL VALOR RAZONABLE DE ACTIVOS Y PASIVOS FINANCIEROS DEUDOR</t>
  </si>
  <si>
    <t>01020019000000</t>
  </si>
  <si>
    <t>CAMBIOS EN EL VALOR RAZONABLE DE ACTIVOS Y PASIVOS FINANCIEROS ACREEDOR</t>
  </si>
  <si>
    <t>01020020000000</t>
  </si>
  <si>
    <t>OTROS CONCEPTOS FINANCIEROS A FAVOR</t>
  </si>
  <si>
    <t>01020021000000</t>
  </si>
  <si>
    <t>OTROS CONCEPTOS FINANCIEROS A CARGO</t>
  </si>
  <si>
    <t>01020022000000</t>
  </si>
  <si>
    <t>01020022000010</t>
  </si>
  <si>
    <t>01020022000011</t>
  </si>
  <si>
    <t>01020022000012</t>
  </si>
  <si>
    <t>01020022000013</t>
  </si>
  <si>
    <t>PARTICIPACION EN LA UTILIDAD O PERDIDA NETA DE OTRAS ENTIDADES</t>
  </si>
  <si>
    <t>01020022000014</t>
  </si>
  <si>
    <t>01020023000000</t>
  </si>
  <si>
    <t>PERDIDA NETA POR PARTICIPACION EN LOS RESULTADOS DE SUBSIDIARIAS NO CONSOLIDADAS, ASOCIADAS Y NEGOCIOS CONJUNTOS.</t>
  </si>
  <si>
    <t>01020024000000</t>
  </si>
  <si>
    <t>UTILIDAD NETA POR PARTICIPACION EN LOS RESULTADOS DE SUBSIDIARIAS NO CONSOLIDADAS, ASOCIADAS Y NEGOCIOS CONJUNTOS.</t>
  </si>
  <si>
    <t>01020024000010</t>
  </si>
  <si>
    <t>01020025000000</t>
  </si>
  <si>
    <t>01020026000000</t>
  </si>
  <si>
    <t>01020026000010</t>
  </si>
  <si>
    <t>01020026000011</t>
  </si>
  <si>
    <t>01020026000012</t>
  </si>
  <si>
    <t>01020026000013</t>
  </si>
  <si>
    <t>IMPUESTOS A LA UTILIDAD</t>
  </si>
  <si>
    <t>01020026000014</t>
  </si>
  <si>
    <t>01020027000000</t>
  </si>
  <si>
    <t>01020028000000</t>
  </si>
  <si>
    <t>01020029000000</t>
  </si>
  <si>
    <t>OTRAS PROVISIONES</t>
  </si>
  <si>
    <t>01020030000000</t>
  </si>
  <si>
    <t>01020030000010</t>
  </si>
  <si>
    <t>01020030000011</t>
  </si>
  <si>
    <t>01020030000012</t>
  </si>
  <si>
    <t>01020030000013</t>
  </si>
  <si>
    <t>OTROS INGRESOS (GASTOS)</t>
  </si>
  <si>
    <t>01020030000014</t>
  </si>
  <si>
    <t>01020031000000</t>
  </si>
  <si>
    <t>REVERSION DEL DETERIORO DEL CREDITO MERCANTIL</t>
  </si>
  <si>
    <t>01020032000000</t>
  </si>
  <si>
    <t>REVERSION DEL DETERIORO DE LOS DEMAS ACTIVOS DE LARGA DURACION</t>
  </si>
  <si>
    <t>01020033000000</t>
  </si>
  <si>
    <t>OPERACIONES DISCONTINUADAS FAVORABLES</t>
  </si>
  <si>
    <t>01020034000000</t>
  </si>
  <si>
    <t>OPERACIONES DISCONTINUADAS DESFAVORABLES</t>
  </si>
  <si>
    <t>01020035000000</t>
  </si>
  <si>
    <t>TOTAL OTROS INGRESOS (GASTOS), NETO</t>
  </si>
  <si>
    <t>01020035000010</t>
  </si>
  <si>
    <t>01020036000000</t>
  </si>
  <si>
    <t>01020037000000</t>
  </si>
  <si>
    <t>UTILIDAD NETA</t>
  </si>
  <si>
    <t>01020037000010</t>
  </si>
  <si>
    <t>01020037000011</t>
  </si>
  <si>
    <t>01020037000012</t>
  </si>
  <si>
    <t>01020037000013</t>
  </si>
  <si>
    <t>OTROS RESULTADOS INTEGRALES</t>
  </si>
  <si>
    <t>01020037000014</t>
  </si>
  <si>
    <t>01020038000000</t>
  </si>
  <si>
    <t>RESULTADO POR CONVERSION DE OPERACIONES  EXTRANJERAS FAVORABLES</t>
  </si>
  <si>
    <t>01020039000000</t>
  </si>
  <si>
    <t>RESULTADO POR CONVERSION DE OPERACIONES  EXTRANJERAS DESFAVORABLES</t>
  </si>
  <si>
    <t>01020040000000</t>
  </si>
  <si>
    <t>RESULTADO NO REALIZADO EN Y/O SOBRE INSTRUMENTOS FINANCIEROS FAVORABLE</t>
  </si>
  <si>
    <t>01020041000000</t>
  </si>
  <si>
    <t>RESULTADO NO REALIZADO EN Y/O SOBRE INSTRUMENTOS FINANCIEROS DESFAVORABLE</t>
  </si>
  <si>
    <t>01020042000000</t>
  </si>
  <si>
    <t>VALUACION DE COBERTURAS DE FLUJO DE EFECTIVO Y/O INSTRUMENTOS FINANCIEROS FAVORABLE</t>
  </si>
  <si>
    <t>01020043000000</t>
  </si>
  <si>
    <t>VALUACION DE COBERTURAS DE FLUJO DE EFECTIVO Y/O INSTRUMENTOS FINANCIEROS DESFAVORABLE</t>
  </si>
  <si>
    <t>01020044000000</t>
  </si>
  <si>
    <t xml:space="preserve">PARTICIPACION DE LOS OTROS RESULTADOS INTEGRALES  DE ASOCIADAS FAVORABLES </t>
  </si>
  <si>
    <t>01020045000000</t>
  </si>
  <si>
    <t>PARTICIPACION DE LOS OTROS RESULTADOS INTEGRALES  DE ASOCIADAS DESFAVORABLES</t>
  </si>
  <si>
    <t>01020046000000</t>
  </si>
  <si>
    <t>IMPUESTOS A LA UTILIDAD DE OTROS RESULTADOS INTEGRALES</t>
  </si>
  <si>
    <t>01020047000000</t>
  </si>
  <si>
    <t>PTU DE OTROS RESULTADOS INTEGRALES</t>
  </si>
  <si>
    <t>01020048000000</t>
  </si>
  <si>
    <t>01020049000000</t>
  </si>
  <si>
    <t>SUMA DE OTROS RESULTADOS INTEGRALES</t>
  </si>
  <si>
    <t>01020049000010</t>
  </si>
  <si>
    <t>01020050000000</t>
  </si>
  <si>
    <t>RESULTADO INTEGRAL DEUDOR</t>
  </si>
  <si>
    <t>01020051000000</t>
  </si>
  <si>
    <t>RESULTADO INTEGRAL ACREEDOR</t>
  </si>
  <si>
    <t>01020051000010</t>
  </si>
  <si>
    <t>01020052000000</t>
  </si>
  <si>
    <t xml:space="preserve">UTILIDAD BASICA POR ACCION ORDINARIA </t>
  </si>
  <si>
    <t>01020052000010</t>
  </si>
  <si>
    <t>01020052000011</t>
  </si>
  <si>
    <t>2022</t>
  </si>
  <si>
    <t>2021</t>
  </si>
  <si>
    <t>COMO LLEGAMOS A LA CANTIDAD DE COBRO DE CLIENTES:</t>
  </si>
  <si>
    <t>DIFERENCIA ENTRE SALDO INICIAL BANCOS 2022 Y 20221</t>
  </si>
  <si>
    <t>SALDO</t>
  </si>
  <si>
    <t>BANCOS</t>
  </si>
  <si>
    <t xml:space="preserve">BANCOS </t>
  </si>
  <si>
    <t>DIFERENCIA</t>
  </si>
  <si>
    <t>PAGO DE ISR</t>
  </si>
  <si>
    <t>EFECTIVO EN CAJA Y BANCOS</t>
  </si>
  <si>
    <t>VALORES DE INMEDIATA REALIZACION</t>
  </si>
  <si>
    <t>INVERSIONES EN RENTA FIJA</t>
  </si>
  <si>
    <t>OTROS INSTRUMENTOS FINANCIEROS</t>
  </si>
  <si>
    <t>01010004000010</t>
  </si>
  <si>
    <t>01010004000011</t>
  </si>
  <si>
    <t>01010004000012</t>
  </si>
  <si>
    <t xml:space="preserve">CLIENTES </t>
  </si>
  <si>
    <t>DOCUMENTOS POR COBRAR</t>
  </si>
  <si>
    <t xml:space="preserve">PARTES RELACIONADAS </t>
  </si>
  <si>
    <t>OTRAS CUENTAS POR COBRAR</t>
  </si>
  <si>
    <t>01010010000100</t>
  </si>
  <si>
    <t>01010011000010</t>
  </si>
  <si>
    <t>01010011000011</t>
  </si>
  <si>
    <t>01010011000012</t>
  </si>
  <si>
    <t>01010015000010</t>
  </si>
  <si>
    <t>01010015000011</t>
  </si>
  <si>
    <t>01010015000012</t>
  </si>
  <si>
    <t>01010022000010</t>
  </si>
  <si>
    <t>01010022000011</t>
  </si>
  <si>
    <t>01010022000012</t>
  </si>
  <si>
    <t>01010028000010</t>
  </si>
  <si>
    <t>01010029000010</t>
  </si>
  <si>
    <t>01010030000010</t>
  </si>
  <si>
    <t>01010030000011</t>
  </si>
  <si>
    <t>01010030000012</t>
  </si>
  <si>
    <t>01010030000013</t>
  </si>
  <si>
    <t>01010030000014</t>
  </si>
  <si>
    <t>CUENTAS POR COBRAR A LARGO PLAZO PARTES RELACIONADAS</t>
  </si>
  <si>
    <t>CUENTAS POR COBRAR A LARGO PLAZO PARTES NO RELACIONADAS</t>
  </si>
  <si>
    <t>01010033000010</t>
  </si>
  <si>
    <t>01010033000011</t>
  </si>
  <si>
    <t>01010033000012</t>
  </si>
  <si>
    <t>01010036000010</t>
  </si>
  <si>
    <t>01010036000011</t>
  </si>
  <si>
    <t>01010036000012</t>
  </si>
  <si>
    <t>01010037000100</t>
  </si>
  <si>
    <t>01010038000010</t>
  </si>
  <si>
    <t>01010038000011</t>
  </si>
  <si>
    <t>01010038000012</t>
  </si>
  <si>
    <t>01010038000013</t>
  </si>
  <si>
    <t>01010038000014</t>
  </si>
  <si>
    <t>01010045000100</t>
  </si>
  <si>
    <t>01010045000200</t>
  </si>
  <si>
    <t>01010046000010</t>
  </si>
  <si>
    <t>01010046000011</t>
  </si>
  <si>
    <t>01010046000012</t>
  </si>
  <si>
    <t>01010052000100</t>
  </si>
  <si>
    <t>01010052000200</t>
  </si>
  <si>
    <t>01010053000010</t>
  </si>
  <si>
    <t>01010053000011</t>
  </si>
  <si>
    <t>01010053000012</t>
  </si>
  <si>
    <t>01010060000010</t>
  </si>
  <si>
    <t>01010061000010</t>
  </si>
  <si>
    <t>01010061000011</t>
  </si>
  <si>
    <t>01010061000012</t>
  </si>
  <si>
    <t>01010067000100</t>
  </si>
  <si>
    <t>01010067000200</t>
  </si>
  <si>
    <t>01010067000300</t>
  </si>
  <si>
    <t>01010068000010</t>
  </si>
  <si>
    <t>01010068000011</t>
  </si>
  <si>
    <t>01010068000012</t>
  </si>
  <si>
    <t>01010075000010</t>
  </si>
  <si>
    <t>01010076000010</t>
  </si>
  <si>
    <t>01010077000011</t>
  </si>
  <si>
    <t>01010077000012</t>
  </si>
  <si>
    <t>01010077000013</t>
  </si>
  <si>
    <t>01010077000014</t>
  </si>
  <si>
    <t>01010077000015</t>
  </si>
  <si>
    <t>01010077000016</t>
  </si>
  <si>
    <t>NACIONALES</t>
  </si>
  <si>
    <t>DEL EXTRANJERO</t>
  </si>
  <si>
    <t>01010080000010</t>
  </si>
  <si>
    <t>01010080000011</t>
  </si>
  <si>
    <t>01010080000012</t>
  </si>
  <si>
    <t>01010083000010</t>
  </si>
  <si>
    <t>01010083000011</t>
  </si>
  <si>
    <t>01010083000012</t>
  </si>
  <si>
    <t>01010086000010</t>
  </si>
  <si>
    <t>01010086000011</t>
  </si>
  <si>
    <t>01010086000012</t>
  </si>
  <si>
    <t>01010089000010</t>
  </si>
  <si>
    <t>01010089000011</t>
  </si>
  <si>
    <t>01010089000012</t>
  </si>
  <si>
    <t>01010103000010</t>
  </si>
  <si>
    <t>01010103000011</t>
  </si>
  <si>
    <t>01010103000012</t>
  </si>
  <si>
    <t>ANTICIPOS DE CLIENTES NACIONALES</t>
  </si>
  <si>
    <t>ANTICIPOS DE CLIENTES EXTRANJEROS</t>
  </si>
  <si>
    <t>PARTES RELACIONADAS NACIONALES</t>
  </si>
  <si>
    <t>PARTES RELACIONADAS EXTRANJERAS</t>
  </si>
  <si>
    <t>01010111000100</t>
  </si>
  <si>
    <t>01010113000010</t>
  </si>
  <si>
    <t>01010115000010</t>
  </si>
  <si>
    <t>01010115000011</t>
  </si>
  <si>
    <t>01010115000012</t>
  </si>
  <si>
    <t>01010115000013</t>
  </si>
  <si>
    <t>01010115000014</t>
  </si>
  <si>
    <t>DOCUMENTOS POR PAGAR NACIONALES</t>
  </si>
  <si>
    <t>DOCUMENTOS POR PAGAR CON EL EXTRANJERO</t>
  </si>
  <si>
    <t>01010120000010</t>
  </si>
  <si>
    <t>01010121000010</t>
  </si>
  <si>
    <t>01010121000011</t>
  </si>
  <si>
    <t>01010121000012</t>
  </si>
  <si>
    <t>01010125000010</t>
  </si>
  <si>
    <t>01010126000010</t>
  </si>
  <si>
    <t>01010127000010</t>
  </si>
  <si>
    <t>01010146000010</t>
  </si>
  <si>
    <t>01010146000011</t>
  </si>
  <si>
    <t>2020</t>
  </si>
  <si>
    <t>DISMINUCION</t>
  </si>
  <si>
    <t>POR LOS EJERCICIOS TERMINADOS AL 31 DE DICIEMBRE DE 2019 Y DE 2018</t>
  </si>
  <si>
    <t>192,923,580</t>
  </si>
  <si>
    <t>867,727</t>
  </si>
  <si>
    <t>SUBTOTAL</t>
  </si>
  <si>
    <t>3.- ESTADO DE CAMBIOS EN EL CAPITAL CONTABLE</t>
  </si>
  <si>
    <t xml:space="preserve">CAPITAL SOCIAL:
PROVENIENTE DE APORTACIONES </t>
  </si>
  <si>
    <t>CAPITAL SOCIAL:
PROVENIENTE  DE CAPITALIZACION</t>
  </si>
  <si>
    <t xml:space="preserve">APORTACIONES        PARA FUTUROS AUMENTOS
DE CAPITAL
</t>
  </si>
  <si>
    <t>PRIMA EN       SUSCRIPCION                 DE ACCIONES</t>
  </si>
  <si>
    <t xml:space="preserve">RESERVA
LEGAL
</t>
  </si>
  <si>
    <t xml:space="preserve">UTILIDAD
NETA
</t>
  </si>
  <si>
    <t xml:space="preserve">PERDIDA
NETA
</t>
  </si>
  <si>
    <t>UTILIDADES   RETENIDAS_x000D_
DE EJERCICIOS_x000D_
ANTERIORES</t>
  </si>
  <si>
    <t>PERDIDAS_x000D_
ACUMULADAS_x000D_
DE EJERCICIOS _x000D_
ANTERIORES</t>
  </si>
  <si>
    <t xml:space="preserve">OTROS         RESULTADOS INTEGRALES 
(DEUDOR)                 </t>
  </si>
  <si>
    <t xml:space="preserve">OTROS           RESULTADOS INTEGRALES  (ACREEDOR)              </t>
  </si>
  <si>
    <t xml:space="preserve">EXCESO EN LA       ACTUALIZACION DEL CAPITAL           CONTABLE
</t>
  </si>
  <si>
    <t>INSUFICIENCIA _x000D_
EN LA _x000D_
ACTUALIZACION _x000D_
DEL CAPITAL _x000D_
CONTABLE</t>
  </si>
  <si>
    <t xml:space="preserve">RESULTADO                  POR TENENCIA               DE _x000D_ACTIVOS                 NO MONETARIOS_x000D_
</t>
  </si>
  <si>
    <t xml:space="preserve">OTRAS                CUENTAS _x000D_
DE CAPITAL ACREEDORAS_x000D_
</t>
  </si>
  <si>
    <t xml:space="preserve">OTRAS                CUENTAS
DE CAPITAL 
DEUDORAS
</t>
  </si>
  <si>
    <t>TOTAL                          DEL CAPITAL     CONTABLE</t>
  </si>
  <si>
    <t>01030000000010</t>
  </si>
  <si>
    <t>01030000000011</t>
  </si>
  <si>
    <t>01030000000012</t>
  </si>
  <si>
    <t>01030000000000</t>
  </si>
  <si>
    <t>-867,727</t>
  </si>
  <si>
    <t>01030001000000</t>
  </si>
  <si>
    <t>AJUSTE POR APLICACIÓN RETROSPECTIVA POR CAMBIOS CONTABLES Y CORRECCIONES DE ERRORES</t>
  </si>
  <si>
    <t>01030002000000</t>
  </si>
  <si>
    <t>01030002000010</t>
  </si>
  <si>
    <t>01030003000000</t>
  </si>
  <si>
    <t>APORTACIONES DE CAPITAL</t>
  </si>
  <si>
    <t>01030004000000</t>
  </si>
  <si>
    <t>REEMBOLSOS DE CAPITAL</t>
  </si>
  <si>
    <t>01030005000000</t>
  </si>
  <si>
    <t>DIVIDENDOS PAGADOS</t>
  </si>
  <si>
    <t>01030006000000</t>
  </si>
  <si>
    <t xml:space="preserve">DIVIDENDOS EN ACCIONES </t>
  </si>
  <si>
    <t>01030007000000</t>
  </si>
  <si>
    <t>CAMBIOS EN LA PARTICIPACION CONTROLADORA QUE NO IMPLICAN PERDIDAS DE CONTROL</t>
  </si>
  <si>
    <t>01030007000010</t>
  </si>
  <si>
    <t>01030008000000</t>
  </si>
  <si>
    <t>01030009000000</t>
  </si>
  <si>
    <t>01030009000010</t>
  </si>
  <si>
    <t>01030010000000</t>
  </si>
  <si>
    <t>RESULTADO POR TENENCIA DE ACTIVOS NO MONETARIOS</t>
  </si>
  <si>
    <t>01030011000000</t>
  </si>
  <si>
    <t>RECOMPRA DE ACCIONES</t>
  </si>
  <si>
    <t>01030012000000</t>
  </si>
  <si>
    <t>EFECTO DE VALUACION DE EJERCICIO DE INSTRUMENTOS FINANCIEROS</t>
  </si>
  <si>
    <t>01030013000000</t>
  </si>
  <si>
    <t>EFECTO DE CONVERSION DEL EJERCICIO DE OPERACIONES EXTRANJERAS</t>
  </si>
  <si>
    <t>01030014000000</t>
  </si>
  <si>
    <t>01030015000000</t>
  </si>
  <si>
    <t>01030016000000</t>
  </si>
  <si>
    <t>01030017000000</t>
  </si>
  <si>
    <t>01030018000000</t>
  </si>
  <si>
    <t>01030019000000</t>
  </si>
  <si>
    <t>01030020000000</t>
  </si>
  <si>
    <t>PARTICIPACION DE LOS OTROS RESULTADOS INTEGRALES  DE ASOCIADAS FAVORABLES</t>
  </si>
  <si>
    <t>01030021000000</t>
  </si>
  <si>
    <t>01030022000000</t>
  </si>
  <si>
    <t>01030023000000</t>
  </si>
  <si>
    <t>01030024000000</t>
  </si>
  <si>
    <t>01030024000100</t>
  </si>
  <si>
    <t>01030024000010</t>
  </si>
  <si>
    <t>01030025000000</t>
  </si>
  <si>
    <t>01030025000010</t>
  </si>
  <si>
    <t>01030026000000</t>
  </si>
  <si>
    <t>SALDOS AL 1 DE ENERO DE 2020 PREVIAMENTE REPORTADOS</t>
  </si>
  <si>
    <t>01030027000000</t>
  </si>
  <si>
    <t xml:space="preserve">AJUSTE POR APLICACION RETROSPECTIVA POR CAMBIOS CONTABLES Y CORRECCIONES DE ERRORES </t>
  </si>
  <si>
    <t>01030028000000</t>
  </si>
  <si>
    <t>01030028000010</t>
  </si>
  <si>
    <t>01030029000000</t>
  </si>
  <si>
    <t>01030030000000</t>
  </si>
  <si>
    <t>01030031000000</t>
  </si>
  <si>
    <t>01030032000000</t>
  </si>
  <si>
    <t>01030033000000</t>
  </si>
  <si>
    <t>01030033000010</t>
  </si>
  <si>
    <t>01030034000000</t>
  </si>
  <si>
    <t>01030035000000</t>
  </si>
  <si>
    <t>01030035000010</t>
  </si>
  <si>
    <t>01030036000000</t>
  </si>
  <si>
    <t>01030037000000</t>
  </si>
  <si>
    <t>01030038000000</t>
  </si>
  <si>
    <t>EFECTO DE VALUACION DEL EJERCICIO DE INSTRUMENTOS FINANCIEROS</t>
  </si>
  <si>
    <t>01030039000000</t>
  </si>
  <si>
    <t>01030040000000</t>
  </si>
  <si>
    <t>01030041000000</t>
  </si>
  <si>
    <t>01030042000000</t>
  </si>
  <si>
    <t>01030043000000</t>
  </si>
  <si>
    <t>01030044000000</t>
  </si>
  <si>
    <t>01030045000000</t>
  </si>
  <si>
    <t>01030046000000</t>
  </si>
  <si>
    <t>01030047000000</t>
  </si>
  <si>
    <t>01030048000000</t>
  </si>
  <si>
    <t>01030049000000</t>
  </si>
  <si>
    <t>01030050000000</t>
  </si>
  <si>
    <t>01030050000100</t>
  </si>
  <si>
    <t>01030050000010</t>
  </si>
  <si>
    <t>01030051000000</t>
  </si>
  <si>
    <t>SALDOS AL 31 DE DICIEMBRE DE 2020</t>
  </si>
  <si>
    <t>01030051000010</t>
  </si>
  <si>
    <t>01030051000011</t>
  </si>
  <si>
    <t>SALDOS AL 31 DE DICIEMBRE DE 2022</t>
  </si>
  <si>
    <t>APLICACION DE LA UTILIDAD DEL EJERCICIO 2020</t>
  </si>
  <si>
    <t>UTILIDAD NETA DE 2022</t>
  </si>
  <si>
    <t>PERDIDA NETA  DE 2022</t>
  </si>
  <si>
    <t xml:space="preserve">SALDOS AL 1 DE ENERO DE 2022 AJUSTADOS </t>
  </si>
  <si>
    <t>SALDOS AL 31 DE DICIEMBRE DE 2021</t>
  </si>
  <si>
    <t>PERDIDA NETA  DE 2021</t>
  </si>
  <si>
    <t>UTILIDAD NETA DE 2021</t>
  </si>
  <si>
    <t>SALDOS AL 1 DE ENERO DE 2021 AJUSTADOS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</si>
</sst>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FFFFFF"/>
      <name val="Calibri"/>
      <family val="2"/>
      <scheme val="minor"/>
    </font>
    <font>
      <b/>
      <sz val="8"/>
      <color theme="1"/>
      <name val="Arial"/>
      <family val="2"/>
    </font>
    <font>
      <sz val="8"/>
      <color rgb="FFFFFFFF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262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39">
    <xf numFmtId="0" fontId="0" fillId="0" borderId="0" xfId="0"/>
    <xf numFmtId="49" fontId="0" fillId="3" borderId="0" xfId="0" applyNumberFormat="1" applyFill="1"/>
    <xf numFmtId="49" fontId="2" fillId="3" borderId="0" xfId="0" applyNumberFormat="1" applyFont="1" applyFill="1" applyAlignment="1">
      <alignment wrapText="1"/>
    </xf>
    <xf numFmtId="49" fontId="2" fillId="3" borderId="0" xfId="0" applyNumberFormat="1" applyFont="1" applyFill="1"/>
    <xf numFmtId="49" fontId="2" fillId="3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49" fontId="3" fillId="5" borderId="1" xfId="0" quotePrefix="1" applyNumberFormat="1" applyFont="1" applyFill="1" applyBorder="1"/>
    <xf numFmtId="49" fontId="2" fillId="5" borderId="1" xfId="0" applyNumberFormat="1" applyFont="1" applyFill="1" applyBorder="1" applyAlignment="1">
      <alignment horizontal="left" vertical="top" wrapText="1"/>
    </xf>
    <xf numFmtId="49" fontId="2" fillId="5" borderId="1" xfId="0" applyNumberFormat="1" applyFont="1" applyFill="1" applyBorder="1" applyAlignment="1">
      <alignment wrapText="1"/>
    </xf>
    <xf numFmtId="49" fontId="0" fillId="0" borderId="0" xfId="0" applyNumberFormat="1" applyProtection="1">
      <protection locked="0"/>
    </xf>
    <xf numFmtId="49" fontId="2" fillId="5" borderId="1" xfId="0" applyNumberFormat="1" applyFont="1" applyFill="1" applyBorder="1" applyAlignment="1">
      <alignment horizontal="center" vertical="top"/>
    </xf>
    <xf numFmtId="49" fontId="2" fillId="5" borderId="1" xfId="0" applyNumberFormat="1" applyFont="1" applyFill="1" applyBorder="1" applyAlignment="1">
      <alignment horizontal="center" wrapText="1"/>
    </xf>
    <xf numFmtId="49" fontId="3" fillId="0" borderId="1" xfId="0" quotePrefix="1" applyNumberFormat="1" applyFont="1" applyBorder="1"/>
    <xf numFmtId="49" fontId="2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49" fontId="2" fillId="5" borderId="1" xfId="0" applyNumberFormat="1" applyFont="1" applyFill="1" applyBorder="1"/>
    <xf numFmtId="49" fontId="4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5" borderId="1" xfId="0" quotePrefix="1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49" fontId="6" fillId="5" borderId="1" xfId="0" applyNumberFormat="1" applyFont="1" applyFill="1" applyBorder="1" applyAlignment="1">
      <alignment horizontal="left" vertical="top" wrapText="1"/>
    </xf>
    <xf numFmtId="49" fontId="6" fillId="5" borderId="1" xfId="0" applyNumberFormat="1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0" fillId="6" borderId="0" xfId="0" applyNumberFormat="1" applyFill="1"/>
    <xf numFmtId="49" fontId="2" fillId="4" borderId="1" xfId="0" applyNumberFormat="1" applyFont="1" applyFill="1" applyBorder="1" applyAlignment="1">
      <alignment horizontal="center" vertical="top" wrapText="1"/>
    </xf>
    <xf numFmtId="49" fontId="0" fillId="5" borderId="1" xfId="0" applyNumberFormat="1" applyFill="1" applyBorder="1" applyAlignment="1">
      <alignment vertical="top" wrapText="1"/>
    </xf>
    <xf numFmtId="49" fontId="5" fillId="5" borderId="1" xfId="0" quotePrefix="1" applyNumberFormat="1" applyFont="1" applyFill="1" applyBorder="1" applyAlignment="1">
      <alignment horizontal="center" vertical="top"/>
    </xf>
    <xf numFmtId="49" fontId="2" fillId="0" borderId="1" xfId="0" quotePrefix="1" applyNumberFormat="1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wrapText="1"/>
    </xf>
    <xf numFmtId="49" fontId="10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center" vertical="top" wrapText="1"/>
    </xf>
    <xf numFmtId="49" fontId="10" fillId="2" borderId="2" xfId="0" applyNumberFormat="1" applyFont="1" applyFill="1" applyBorder="1" applyAlignment="1">
      <alignment wrapText="1"/>
    </xf>
    <xf numFmtId="49" fontId="11" fillId="2" borderId="2" xfId="0" applyNumberFormat="1" applyFont="1" applyFill="1" applyBorder="1" applyAlignment="1">
      <alignment horizontal="center" vertical="top" wrapText="1"/>
    </xf>
    <xf numFmtId="49" fontId="11" fillId="2" borderId="2" xfId="0" applyNumberFormat="1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vertical="top" wrapText="1"/>
    </xf>
    <xf numFmtId="43" fontId="10" fillId="0" borderId="1" xfId="1" applyFont="1" applyBorder="1"/>
    <xf numFmtId="0" fontId="10" fillId="0" borderId="1" xfId="0" applyFont="1" applyBorder="1"/>
    <xf numFmtId="43" fontId="10" fillId="0" borderId="1" xfId="1" applyFont="1" applyBorder="1" applyAlignment="1">
      <alignment horizontal="right"/>
    </xf>
    <xf numFmtId="43" fontId="11" fillId="0" borderId="1" xfId="1" applyFont="1" applyBorder="1"/>
    <xf numFmtId="43" fontId="11" fillId="0" borderId="1" xfId="1" applyFont="1" applyBorder="1" applyAlignment="1">
      <alignment horizontal="right"/>
    </xf>
    <xf numFmtId="49" fontId="11" fillId="2" borderId="2" xfId="0" applyNumberFormat="1" applyFont="1" applyFill="1" applyBorder="1" applyAlignment="1">
      <alignment horizontal="right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 applyProtection="1">
      <alignment horizontal="right" vertical="top" wrapText="1"/>
      <protection locked="0"/>
    </xf>
    <xf numFmtId="43" fontId="4" fillId="2" borderId="1" xfId="1" applyFont="1" applyFill="1" applyBorder="1" applyAlignment="1" applyProtection="1">
      <alignment horizontal="right" vertical="top" wrapText="1"/>
      <protection locked="0"/>
    </xf>
    <xf numFmtId="49" fontId="4" fillId="2" borderId="1" xfId="0" applyNumberFormat="1" applyFont="1" applyFill="1" applyBorder="1" applyAlignment="1">
      <alignment vertical="top" wrapText="1"/>
    </xf>
    <xf numFmtId="43" fontId="13" fillId="0" borderId="1" xfId="1" applyFont="1" applyBorder="1"/>
    <xf numFmtId="49" fontId="4" fillId="2" borderId="1" xfId="0" applyNumberFormat="1" applyFont="1" applyFill="1" applyBorder="1" applyAlignment="1">
      <alignment horizontal="center" vertical="top" wrapText="1"/>
    </xf>
    <xf numFmtId="43" fontId="13" fillId="0" borderId="1" xfId="1" applyFont="1" applyBorder="1" applyAlignment="1">
      <alignment horizontal="right"/>
    </xf>
    <xf numFmtId="49" fontId="4" fillId="4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right" vertical="top" wrapText="1"/>
    </xf>
    <xf numFmtId="49" fontId="14" fillId="2" borderId="1" xfId="0" applyNumberFormat="1" applyFont="1" applyFill="1" applyBorder="1" applyAlignment="1">
      <alignment vertical="top" wrapText="1"/>
    </xf>
    <xf numFmtId="43" fontId="4" fillId="5" borderId="1" xfId="1" applyFont="1" applyFill="1" applyBorder="1" applyAlignment="1" applyProtection="1">
      <alignment horizontal="right" vertical="top" wrapText="1"/>
      <protection locked="0"/>
    </xf>
    <xf numFmtId="43" fontId="4" fillId="2" borderId="1" xfId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49" fontId="2" fillId="5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quotePrefix="1" applyNumberFormat="1" applyFont="1" applyBorder="1" applyAlignment="1">
      <alignment horizontal="center" vertical="top"/>
    </xf>
    <xf numFmtId="49" fontId="2" fillId="5" borderId="1" xfId="0" applyNumberFormat="1" applyFont="1" applyFill="1" applyBorder="1" applyAlignment="1" applyProtection="1">
      <alignment horizontal="right" vertical="top" wrapText="1"/>
      <protection locked="0"/>
    </xf>
    <xf numFmtId="49" fontId="2" fillId="8" borderId="1" xfId="0" applyNumberFormat="1" applyFont="1" applyFill="1" applyBorder="1" applyAlignment="1">
      <alignment horizontal="right" vertical="top" wrapText="1"/>
    </xf>
    <xf numFmtId="49" fontId="2" fillId="9" borderId="1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49" fontId="2" fillId="11" borderId="1" xfId="0" applyNumberFormat="1" applyFont="1" applyFill="1" applyBorder="1" applyAlignment="1" applyProtection="1">
      <alignment horizontal="right" vertical="top" wrapText="1"/>
      <protection locked="0"/>
    </xf>
    <xf numFmtId="49" fontId="2" fillId="12" borderId="1" xfId="0" applyNumberFormat="1" applyFont="1" applyFill="1" applyBorder="1" applyAlignment="1">
      <alignment horizontal="right"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49" fontId="2" fillId="10" borderId="1" xfId="0" applyNumberFormat="1" applyFont="1" applyFill="1" applyBorder="1" applyAlignment="1" applyProtection="1">
      <alignment horizontal="right" vertical="top" wrapText="1"/>
      <protection locked="0"/>
    </xf>
    <xf numFmtId="49" fontId="2" fillId="8" borderId="1" xfId="0" applyNumberFormat="1" applyFont="1" applyFill="1" applyBorder="1" applyAlignment="1" applyProtection="1">
      <alignment horizontal="right" vertical="top" wrapText="1"/>
      <protection locked="0"/>
    </xf>
    <xf numFmtId="49" fontId="4" fillId="2" borderId="1" xfId="1" applyNumberFormat="1" applyFont="1" applyFill="1" applyBorder="1" applyAlignment="1">
      <alignment horizontal="right" vertical="top" wrapText="1"/>
    </xf>
    <xf numFmtId="3" fontId="4" fillId="5" borderId="1" xfId="0" applyNumberFormat="1" applyFont="1" applyFill="1" applyBorder="1" applyAlignment="1" applyProtection="1">
      <alignment horizontal="right" vertical="top" wrapText="1"/>
      <protection locked="0"/>
    </xf>
    <xf numFmtId="164" fontId="4" fillId="2" borderId="1" xfId="1" applyNumberFormat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horizontal="center" vertical="top" wrapText="1"/>
    </xf>
    <xf numFmtId="43" fontId="2" fillId="5" borderId="1" xfId="1" applyFont="1" applyFill="1" applyBorder="1" applyAlignment="1">
      <alignment vertical="top" wrapText="1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3" fontId="4" fillId="2" borderId="1" xfId="0" applyNumberFormat="1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0" fontId="4" fillId="2" borderId="1" xfId="1" applyNumberFormat="1" applyFont="1" applyFill="1" applyBorder="1" applyAlignment="1">
      <alignment horizontal="right" vertical="top" wrapText="1"/>
    </xf>
    <xf numFmtId="164" fontId="4" fillId="13" borderId="1" xfId="1" applyNumberFormat="1" applyFont="1" applyFill="1" applyBorder="1" applyAlignment="1">
      <alignment horizontal="right" vertical="top" wrapText="1"/>
    </xf>
    <xf numFmtId="3" fontId="4" fillId="13" borderId="1" xfId="0" applyNumberFormat="1" applyFont="1" applyFill="1" applyBorder="1" applyAlignment="1">
      <alignment horizontal="right" vertical="top" wrapText="1"/>
    </xf>
    <xf numFmtId="3" fontId="4" fillId="10" borderId="1" xfId="0" applyNumberFormat="1" applyFont="1" applyFill="1" applyBorder="1" applyAlignment="1" applyProtection="1">
      <alignment horizontal="right" vertical="top" wrapText="1"/>
      <protection locked="0"/>
    </xf>
    <xf numFmtId="3" fontId="4" fillId="13" borderId="1" xfId="0" applyNumberFormat="1" applyFont="1" applyFill="1" applyBorder="1" applyAlignment="1" applyProtection="1">
      <alignment horizontal="right" vertical="top" wrapText="1"/>
      <protection locked="0"/>
    </xf>
    <xf numFmtId="49" fontId="4" fillId="13" borderId="1" xfId="1" applyNumberFormat="1" applyFont="1" applyFill="1" applyBorder="1" applyAlignment="1">
      <alignment horizontal="right" vertical="top" wrapText="1"/>
    </xf>
    <xf numFmtId="43" fontId="4" fillId="14" borderId="1" xfId="1" applyFont="1" applyFill="1" applyBorder="1" applyAlignment="1">
      <alignment horizontal="right" vertical="top" wrapText="1"/>
    </xf>
    <xf numFmtId="165" fontId="4" fillId="2" borderId="1" xfId="1" applyNumberFormat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vertical="top" wrapText="1"/>
    </xf>
    <xf numFmtId="0" fontId="4" fillId="13" borderId="1" xfId="0" applyFont="1" applyFill="1" applyBorder="1" applyAlignment="1" applyProtection="1">
      <alignment horizontal="right" vertical="top" wrapText="1"/>
      <protection locked="0"/>
    </xf>
    <xf numFmtId="164" fontId="4" fillId="2" borderId="1" xfId="1" applyNumberFormat="1" applyFont="1" applyFill="1" applyBorder="1" applyAlignment="1" applyProtection="1">
      <alignment horizontal="right" vertical="top" wrapText="1"/>
      <protection locked="0"/>
    </xf>
    <xf numFmtId="0" fontId="4" fillId="2" borderId="1" xfId="1" applyNumberFormat="1" applyFont="1" applyFill="1" applyBorder="1" applyAlignment="1" applyProtection="1">
      <alignment horizontal="right" vertical="top" wrapText="1"/>
      <protection locked="0"/>
    </xf>
    <xf numFmtId="3" fontId="4" fillId="2" borderId="1" xfId="1" applyNumberFormat="1" applyFont="1" applyFill="1" applyBorder="1" applyAlignment="1" applyProtection="1">
      <alignment horizontal="right" vertical="top" wrapText="1"/>
      <protection locked="0"/>
    </xf>
    <xf numFmtId="43" fontId="4" fillId="2" borderId="1" xfId="0" applyNumberFormat="1" applyFont="1" applyFill="1" applyBorder="1" applyAlignment="1" applyProtection="1">
      <alignment horizontal="right" vertical="top" wrapText="1"/>
      <protection locked="0"/>
    </xf>
    <xf numFmtId="164" fontId="4" fillId="10" borderId="1" xfId="0" applyNumberFormat="1" applyFont="1" applyFill="1" applyBorder="1" applyAlignment="1" applyProtection="1">
      <alignment horizontal="right" vertical="top" wrapText="1"/>
      <protection locked="0"/>
    </xf>
    <xf numFmtId="164" fontId="4" fillId="13" borderId="1" xfId="1" applyNumberFormat="1" applyFont="1" applyFill="1" applyBorder="1" applyAlignment="1" applyProtection="1">
      <alignment horizontal="right" vertical="top" wrapText="1"/>
      <protection locked="0"/>
    </xf>
    <xf numFmtId="164" fontId="4" fillId="10" borderId="1" xfId="1" applyNumberFormat="1" applyFont="1" applyFill="1" applyBorder="1" applyAlignment="1" applyProtection="1">
      <alignment horizontal="right" vertical="top" wrapText="1"/>
      <protection locked="0"/>
    </xf>
    <xf numFmtId="164" fontId="4" fillId="0" borderId="1" xfId="1" applyNumberFormat="1" applyFont="1" applyFill="1" applyBorder="1" applyAlignment="1" applyProtection="1">
      <alignment horizontal="right" vertical="top" wrapText="1"/>
      <protection locked="0"/>
    </xf>
    <xf numFmtId="3" fontId="9" fillId="2" borderId="1" xfId="0" applyNumberFormat="1" applyFont="1" applyFill="1" applyBorder="1" applyAlignment="1" applyProtection="1">
      <alignment horizontal="right" vertical="top" wrapText="1"/>
      <protection locked="0"/>
    </xf>
    <xf numFmtId="3" fontId="4" fillId="14" borderId="1" xfId="0" applyNumberFormat="1" applyFont="1" applyFill="1" applyBorder="1" applyAlignment="1" applyProtection="1">
      <alignment horizontal="right" vertical="top" wrapText="1"/>
      <protection locked="0"/>
    </xf>
    <xf numFmtId="0" fontId="13" fillId="0" borderId="1" xfId="0" applyFont="1" applyBorder="1"/>
    <xf numFmtId="0" fontId="13" fillId="0" borderId="0" xfId="0" applyFont="1"/>
    <xf numFmtId="164" fontId="17" fillId="0" borderId="1" xfId="1" applyNumberFormat="1" applyFont="1" applyBorder="1"/>
    <xf numFmtId="43" fontId="13" fillId="0" borderId="0" xfId="0" applyNumberFormat="1" applyFont="1"/>
    <xf numFmtId="43" fontId="13" fillId="0" borderId="0" xfId="1" applyFont="1"/>
    <xf numFmtId="0" fontId="13" fillId="0" borderId="0" xfId="0" applyFont="1" applyProtection="1">
      <protection locked="0"/>
    </xf>
    <xf numFmtId="43" fontId="13" fillId="0" borderId="0" xfId="1" applyFont="1" applyProtection="1">
      <protection locked="0"/>
    </xf>
    <xf numFmtId="3" fontId="13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49" fontId="13" fillId="0" borderId="0" xfId="0" applyNumberFormat="1" applyFont="1" applyProtection="1">
      <protection locked="0"/>
    </xf>
    <xf numFmtId="0" fontId="2" fillId="5" borderId="1" xfId="0" applyFont="1" applyFill="1" applyBorder="1" applyAlignment="1" applyProtection="1">
      <alignment horizontal="right" vertical="top" wrapText="1"/>
      <protection locked="0"/>
    </xf>
    <xf numFmtId="164" fontId="2" fillId="9" borderId="1" xfId="1" applyNumberFormat="1" applyFont="1" applyFill="1" applyBorder="1" applyAlignment="1">
      <alignment horizontal="right" vertical="top" wrapText="1"/>
    </xf>
    <xf numFmtId="0" fontId="2" fillId="0" borderId="1" xfId="0" applyFont="1" applyBorder="1" applyAlignment="1" applyProtection="1">
      <alignment horizontal="right" vertical="top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49" fontId="16" fillId="5" borderId="1" xfId="0" applyNumberFormat="1" applyFont="1" applyFill="1" applyBorder="1" applyAlignment="1">
      <alignment vertical="top" wrapText="1"/>
    </xf>
    <xf numFmtId="3" fontId="2" fillId="5" borderId="1" xfId="0" applyNumberFormat="1" applyFont="1" applyFill="1" applyBorder="1" applyAlignment="1" applyProtection="1">
      <alignment horizontal="right" vertical="top" wrapText="1"/>
      <protection locked="0"/>
    </xf>
    <xf numFmtId="3" fontId="2" fillId="11" borderId="1" xfId="0" applyNumberFormat="1" applyFont="1" applyFill="1" applyBorder="1" applyAlignment="1" applyProtection="1">
      <alignment horizontal="right" vertical="top" wrapText="1"/>
      <protection locked="0"/>
    </xf>
    <xf numFmtId="3" fontId="2" fillId="8" borderId="1" xfId="0" applyNumberFormat="1" applyFont="1" applyFill="1" applyBorder="1" applyAlignment="1" applyProtection="1">
      <alignment horizontal="right" vertical="top" wrapText="1"/>
      <protection locked="0"/>
    </xf>
    <xf numFmtId="164" fontId="2" fillId="8" borderId="1" xfId="1" applyNumberFormat="1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right" vertical="top" wrapText="1"/>
    </xf>
    <xf numFmtId="3" fontId="2" fillId="9" borderId="1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49" fontId="16" fillId="0" borderId="1" xfId="0" applyNumberFormat="1" applyFont="1" applyBorder="1" applyAlignment="1">
      <alignment vertical="top" wrapText="1"/>
    </xf>
    <xf numFmtId="0" fontId="2" fillId="8" borderId="1" xfId="0" applyFont="1" applyFill="1" applyBorder="1" applyAlignment="1" applyProtection="1">
      <alignment horizontal="right" vertical="top" wrapText="1"/>
      <protection locked="0"/>
    </xf>
    <xf numFmtId="164" fontId="2" fillId="12" borderId="1" xfId="1" applyNumberFormat="1" applyFont="1" applyFill="1" applyBorder="1" applyAlignment="1">
      <alignment horizontal="right" vertical="top" wrapText="1"/>
    </xf>
    <xf numFmtId="1" fontId="4" fillId="2" borderId="1" xfId="1" applyNumberFormat="1" applyFont="1" applyFill="1" applyBorder="1" applyAlignment="1" applyProtection="1">
      <alignment horizontal="right" vertical="top" wrapText="1"/>
      <protection locked="0"/>
    </xf>
    <xf numFmtId="164" fontId="2" fillId="2" borderId="1" xfId="1" applyNumberFormat="1" applyFont="1" applyFill="1" applyBorder="1" applyAlignment="1">
      <alignment horizontal="right" vertical="top" wrapText="1"/>
    </xf>
    <xf numFmtId="49" fontId="16" fillId="2" borderId="1" xfId="0" applyNumberFormat="1" applyFont="1" applyFill="1" applyBorder="1" applyAlignment="1">
      <alignment vertical="top" wrapText="1"/>
    </xf>
  </cellXfs>
  <cellStyles count="262">
    <cellStyle name="Millares" xfId="1" builtinId="3"/>
    <cellStyle name="Normal" xfId="0" builtinId="0"/>
    <cellStyle name="Normal 2" xfId="34" xr:uid="{00000000-0005-0000-0000-000002000000}"/>
    <cellStyle name="Normal 2 10" xfId="35" xr:uid="{00000000-0005-0000-0000-000003000000}"/>
    <cellStyle name="Normal 2 10 10" xfId="71" xr:uid="{00000000-0005-0000-0000-000004000000}"/>
    <cellStyle name="Normal 2 10 11" xfId="75" xr:uid="{00000000-0005-0000-0000-000005000000}"/>
    <cellStyle name="Normal 2 10 12" xfId="79" xr:uid="{00000000-0005-0000-0000-000006000000}"/>
    <cellStyle name="Normal 2 10 13" xfId="83" xr:uid="{00000000-0005-0000-0000-000007000000}"/>
    <cellStyle name="Normal 2 10 14" xfId="87" xr:uid="{00000000-0005-0000-0000-000008000000}"/>
    <cellStyle name="Normal 2 10 15" xfId="91" xr:uid="{00000000-0005-0000-0000-000009000000}"/>
    <cellStyle name="Normal 2 10 16" xfId="95" xr:uid="{00000000-0005-0000-0000-00000A000000}"/>
    <cellStyle name="Normal 2 10 17" xfId="99" xr:uid="{00000000-0005-0000-0000-00000B000000}"/>
    <cellStyle name="Normal 2 10 18" xfId="103" xr:uid="{00000000-0005-0000-0000-00000C000000}"/>
    <cellStyle name="Normal 2 10 19" xfId="107" xr:uid="{00000000-0005-0000-0000-00000D000000}"/>
    <cellStyle name="Normal 2 10 2" xfId="39" xr:uid="{00000000-0005-0000-0000-00000E000000}"/>
    <cellStyle name="Normal 2 10 20" xfId="111" xr:uid="{00000000-0005-0000-0000-00000F000000}"/>
    <cellStyle name="Normal 2 10 21" xfId="115" xr:uid="{00000000-0005-0000-0000-000010000000}"/>
    <cellStyle name="Normal 2 10 22" xfId="119" xr:uid="{00000000-0005-0000-0000-000011000000}"/>
    <cellStyle name="Normal 2 10 23" xfId="123" xr:uid="{00000000-0005-0000-0000-000012000000}"/>
    <cellStyle name="Normal 2 10 24" xfId="127" xr:uid="{00000000-0005-0000-0000-000013000000}"/>
    <cellStyle name="Normal 2 10 25" xfId="131" xr:uid="{00000000-0005-0000-0000-000014000000}"/>
    <cellStyle name="Normal 2 10 26" xfId="135" xr:uid="{00000000-0005-0000-0000-000015000000}"/>
    <cellStyle name="Normal 2 10 27" xfId="139" xr:uid="{00000000-0005-0000-0000-000016000000}"/>
    <cellStyle name="Normal 2 10 28" xfId="143" xr:uid="{00000000-0005-0000-0000-000017000000}"/>
    <cellStyle name="Normal 2 10 3" xfId="43" xr:uid="{00000000-0005-0000-0000-000018000000}"/>
    <cellStyle name="Normal 2 10 4" xfId="47" xr:uid="{00000000-0005-0000-0000-000019000000}"/>
    <cellStyle name="Normal 2 10 5" xfId="51" xr:uid="{00000000-0005-0000-0000-00001A000000}"/>
    <cellStyle name="Normal 2 10 6" xfId="55" xr:uid="{00000000-0005-0000-0000-00001B000000}"/>
    <cellStyle name="Normal 2 10 7" xfId="59" xr:uid="{00000000-0005-0000-0000-00001C000000}"/>
    <cellStyle name="Normal 2 10 8" xfId="63" xr:uid="{00000000-0005-0000-0000-00001D000000}"/>
    <cellStyle name="Normal 2 10 9" xfId="67" xr:uid="{00000000-0005-0000-0000-00001E000000}"/>
    <cellStyle name="Normal 2 11" xfId="36" xr:uid="{00000000-0005-0000-0000-00001F000000}"/>
    <cellStyle name="Normal 2 11 10" xfId="72" xr:uid="{00000000-0005-0000-0000-000020000000}"/>
    <cellStyle name="Normal 2 11 11" xfId="76" xr:uid="{00000000-0005-0000-0000-000021000000}"/>
    <cellStyle name="Normal 2 11 12" xfId="80" xr:uid="{00000000-0005-0000-0000-000022000000}"/>
    <cellStyle name="Normal 2 11 13" xfId="84" xr:uid="{00000000-0005-0000-0000-000023000000}"/>
    <cellStyle name="Normal 2 11 14" xfId="88" xr:uid="{00000000-0005-0000-0000-000024000000}"/>
    <cellStyle name="Normal 2 11 15" xfId="92" xr:uid="{00000000-0005-0000-0000-000025000000}"/>
    <cellStyle name="Normal 2 11 16" xfId="96" xr:uid="{00000000-0005-0000-0000-000026000000}"/>
    <cellStyle name="Normal 2 11 17" xfId="100" xr:uid="{00000000-0005-0000-0000-000027000000}"/>
    <cellStyle name="Normal 2 11 18" xfId="104" xr:uid="{00000000-0005-0000-0000-000028000000}"/>
    <cellStyle name="Normal 2 11 19" xfId="108" xr:uid="{00000000-0005-0000-0000-000029000000}"/>
    <cellStyle name="Normal 2 11 2" xfId="40" xr:uid="{00000000-0005-0000-0000-00002A000000}"/>
    <cellStyle name="Normal 2 11 20" xfId="112" xr:uid="{00000000-0005-0000-0000-00002B000000}"/>
    <cellStyle name="Normal 2 11 21" xfId="116" xr:uid="{00000000-0005-0000-0000-00002C000000}"/>
    <cellStyle name="Normal 2 11 22" xfId="120" xr:uid="{00000000-0005-0000-0000-00002D000000}"/>
    <cellStyle name="Normal 2 11 23" xfId="124" xr:uid="{00000000-0005-0000-0000-00002E000000}"/>
    <cellStyle name="Normal 2 11 24" xfId="128" xr:uid="{00000000-0005-0000-0000-00002F000000}"/>
    <cellStyle name="Normal 2 11 25" xfId="132" xr:uid="{00000000-0005-0000-0000-000030000000}"/>
    <cellStyle name="Normal 2 11 26" xfId="136" xr:uid="{00000000-0005-0000-0000-000031000000}"/>
    <cellStyle name="Normal 2 11 27" xfId="140" xr:uid="{00000000-0005-0000-0000-000032000000}"/>
    <cellStyle name="Normal 2 11 28" xfId="144" xr:uid="{00000000-0005-0000-0000-000033000000}"/>
    <cellStyle name="Normal 2 11 3" xfId="44" xr:uid="{00000000-0005-0000-0000-000034000000}"/>
    <cellStyle name="Normal 2 11 4" xfId="48" xr:uid="{00000000-0005-0000-0000-000035000000}"/>
    <cellStyle name="Normal 2 11 5" xfId="52" xr:uid="{00000000-0005-0000-0000-000036000000}"/>
    <cellStyle name="Normal 2 11 6" xfId="56" xr:uid="{00000000-0005-0000-0000-000037000000}"/>
    <cellStyle name="Normal 2 11 7" xfId="60" xr:uid="{00000000-0005-0000-0000-000038000000}"/>
    <cellStyle name="Normal 2 11 8" xfId="64" xr:uid="{00000000-0005-0000-0000-000039000000}"/>
    <cellStyle name="Normal 2 11 9" xfId="68" xr:uid="{00000000-0005-0000-0000-00003A000000}"/>
    <cellStyle name="Normal 2 12" xfId="37" xr:uid="{00000000-0005-0000-0000-00003B000000}"/>
    <cellStyle name="Normal 2 12 10" xfId="73" xr:uid="{00000000-0005-0000-0000-00003C000000}"/>
    <cellStyle name="Normal 2 12 11" xfId="77" xr:uid="{00000000-0005-0000-0000-00003D000000}"/>
    <cellStyle name="Normal 2 12 12" xfId="81" xr:uid="{00000000-0005-0000-0000-00003E000000}"/>
    <cellStyle name="Normal 2 12 13" xfId="85" xr:uid="{00000000-0005-0000-0000-00003F000000}"/>
    <cellStyle name="Normal 2 12 14" xfId="89" xr:uid="{00000000-0005-0000-0000-000040000000}"/>
    <cellStyle name="Normal 2 12 15" xfId="93" xr:uid="{00000000-0005-0000-0000-000041000000}"/>
    <cellStyle name="Normal 2 12 16" xfId="97" xr:uid="{00000000-0005-0000-0000-000042000000}"/>
    <cellStyle name="Normal 2 12 17" xfId="101" xr:uid="{00000000-0005-0000-0000-000043000000}"/>
    <cellStyle name="Normal 2 12 18" xfId="105" xr:uid="{00000000-0005-0000-0000-000044000000}"/>
    <cellStyle name="Normal 2 12 19" xfId="109" xr:uid="{00000000-0005-0000-0000-000045000000}"/>
    <cellStyle name="Normal 2 12 2" xfId="41" xr:uid="{00000000-0005-0000-0000-000046000000}"/>
    <cellStyle name="Normal 2 12 20" xfId="113" xr:uid="{00000000-0005-0000-0000-000047000000}"/>
    <cellStyle name="Normal 2 12 21" xfId="117" xr:uid="{00000000-0005-0000-0000-000048000000}"/>
    <cellStyle name="Normal 2 12 22" xfId="121" xr:uid="{00000000-0005-0000-0000-000049000000}"/>
    <cellStyle name="Normal 2 12 23" xfId="125" xr:uid="{00000000-0005-0000-0000-00004A000000}"/>
    <cellStyle name="Normal 2 12 24" xfId="129" xr:uid="{00000000-0005-0000-0000-00004B000000}"/>
    <cellStyle name="Normal 2 12 25" xfId="133" xr:uid="{00000000-0005-0000-0000-00004C000000}"/>
    <cellStyle name="Normal 2 12 26" xfId="137" xr:uid="{00000000-0005-0000-0000-00004D000000}"/>
    <cellStyle name="Normal 2 12 27" xfId="141" xr:uid="{00000000-0005-0000-0000-00004E000000}"/>
    <cellStyle name="Normal 2 12 28" xfId="145" xr:uid="{00000000-0005-0000-0000-00004F000000}"/>
    <cellStyle name="Normal 2 12 3" xfId="45" xr:uid="{00000000-0005-0000-0000-000050000000}"/>
    <cellStyle name="Normal 2 12 4" xfId="49" xr:uid="{00000000-0005-0000-0000-000051000000}"/>
    <cellStyle name="Normal 2 12 5" xfId="53" xr:uid="{00000000-0005-0000-0000-000052000000}"/>
    <cellStyle name="Normal 2 12 6" xfId="57" xr:uid="{00000000-0005-0000-0000-000053000000}"/>
    <cellStyle name="Normal 2 12 7" xfId="61" xr:uid="{00000000-0005-0000-0000-000054000000}"/>
    <cellStyle name="Normal 2 12 8" xfId="65" xr:uid="{00000000-0005-0000-0000-000055000000}"/>
    <cellStyle name="Normal 2 12 9" xfId="69" xr:uid="{00000000-0005-0000-0000-000056000000}"/>
    <cellStyle name="Normal 2 13" xfId="38" xr:uid="{00000000-0005-0000-0000-000057000000}"/>
    <cellStyle name="Normal 2 13 10" xfId="74" xr:uid="{00000000-0005-0000-0000-000058000000}"/>
    <cellStyle name="Normal 2 13 11" xfId="78" xr:uid="{00000000-0005-0000-0000-000059000000}"/>
    <cellStyle name="Normal 2 13 12" xfId="82" xr:uid="{00000000-0005-0000-0000-00005A000000}"/>
    <cellStyle name="Normal 2 13 13" xfId="86" xr:uid="{00000000-0005-0000-0000-00005B000000}"/>
    <cellStyle name="Normal 2 13 14" xfId="90" xr:uid="{00000000-0005-0000-0000-00005C000000}"/>
    <cellStyle name="Normal 2 13 15" xfId="94" xr:uid="{00000000-0005-0000-0000-00005D000000}"/>
    <cellStyle name="Normal 2 13 16" xfId="98" xr:uid="{00000000-0005-0000-0000-00005E000000}"/>
    <cellStyle name="Normal 2 13 17" xfId="102" xr:uid="{00000000-0005-0000-0000-00005F000000}"/>
    <cellStyle name="Normal 2 13 18" xfId="106" xr:uid="{00000000-0005-0000-0000-000060000000}"/>
    <cellStyle name="Normal 2 13 19" xfId="110" xr:uid="{00000000-0005-0000-0000-000061000000}"/>
    <cellStyle name="Normal 2 13 2" xfId="42" xr:uid="{00000000-0005-0000-0000-000062000000}"/>
    <cellStyle name="Normal 2 13 20" xfId="114" xr:uid="{00000000-0005-0000-0000-000063000000}"/>
    <cellStyle name="Normal 2 13 21" xfId="118" xr:uid="{00000000-0005-0000-0000-000064000000}"/>
    <cellStyle name="Normal 2 13 22" xfId="122" xr:uid="{00000000-0005-0000-0000-000065000000}"/>
    <cellStyle name="Normal 2 13 23" xfId="126" xr:uid="{00000000-0005-0000-0000-000066000000}"/>
    <cellStyle name="Normal 2 13 24" xfId="130" xr:uid="{00000000-0005-0000-0000-000067000000}"/>
    <cellStyle name="Normal 2 13 25" xfId="134" xr:uid="{00000000-0005-0000-0000-000068000000}"/>
    <cellStyle name="Normal 2 13 26" xfId="138" xr:uid="{00000000-0005-0000-0000-000069000000}"/>
    <cellStyle name="Normal 2 13 27" xfId="142" xr:uid="{00000000-0005-0000-0000-00006A000000}"/>
    <cellStyle name="Normal 2 13 28" xfId="146" xr:uid="{00000000-0005-0000-0000-00006B000000}"/>
    <cellStyle name="Normal 2 13 3" xfId="46" xr:uid="{00000000-0005-0000-0000-00006C000000}"/>
    <cellStyle name="Normal 2 13 4" xfId="50" xr:uid="{00000000-0005-0000-0000-00006D000000}"/>
    <cellStyle name="Normal 2 13 5" xfId="54" xr:uid="{00000000-0005-0000-0000-00006E000000}"/>
    <cellStyle name="Normal 2 13 6" xfId="58" xr:uid="{00000000-0005-0000-0000-00006F000000}"/>
    <cellStyle name="Normal 2 13 7" xfId="62" xr:uid="{00000000-0005-0000-0000-000070000000}"/>
    <cellStyle name="Normal 2 13 8" xfId="66" xr:uid="{00000000-0005-0000-0000-000071000000}"/>
    <cellStyle name="Normal 2 13 9" xfId="70" xr:uid="{00000000-0005-0000-0000-000072000000}"/>
    <cellStyle name="Normal 2 2" xfId="26" xr:uid="{00000000-0005-0000-0000-000073000000}"/>
    <cellStyle name="Normal 2 3" xfId="27" xr:uid="{00000000-0005-0000-0000-000074000000}"/>
    <cellStyle name="Normal 2 4" xfId="28" xr:uid="{00000000-0005-0000-0000-000075000000}"/>
    <cellStyle name="Normal 2 5" xfId="29" xr:uid="{00000000-0005-0000-0000-000076000000}"/>
    <cellStyle name="Normal 2 6" xfId="30" xr:uid="{00000000-0005-0000-0000-000077000000}"/>
    <cellStyle name="Normal 2 7" xfId="31" xr:uid="{00000000-0005-0000-0000-000078000000}"/>
    <cellStyle name="Normal 2 8" xfId="32" xr:uid="{00000000-0005-0000-0000-000079000000}"/>
    <cellStyle name="Normal 2 9" xfId="33" xr:uid="{00000000-0005-0000-0000-00007A000000}"/>
    <cellStyle name="Normal 3" xfId="148" xr:uid="{00000000-0005-0000-0000-00007B000000}"/>
    <cellStyle name="Normal 3 10" xfId="151" xr:uid="{00000000-0005-0000-0000-00007C000000}"/>
    <cellStyle name="Normal 3 11" xfId="160" xr:uid="{00000000-0005-0000-0000-00007D000000}"/>
    <cellStyle name="Normal 3 12" xfId="165" xr:uid="{00000000-0005-0000-0000-00007E000000}"/>
    <cellStyle name="Normal 3 13" xfId="170" xr:uid="{00000000-0005-0000-0000-00007F000000}"/>
    <cellStyle name="Normal 3 14" xfId="175" xr:uid="{00000000-0005-0000-0000-000080000000}"/>
    <cellStyle name="Normal 3 15" xfId="150" xr:uid="{00000000-0005-0000-0000-000081000000}"/>
    <cellStyle name="Normal 3 16" xfId="149" xr:uid="{00000000-0005-0000-0000-000082000000}"/>
    <cellStyle name="Normal 3 17" xfId="176" xr:uid="{00000000-0005-0000-0000-000083000000}"/>
    <cellStyle name="Normal 3 18" xfId="178" xr:uid="{00000000-0005-0000-0000-000084000000}"/>
    <cellStyle name="Normal 3 19" xfId="155" xr:uid="{00000000-0005-0000-0000-000085000000}"/>
    <cellStyle name="Normal 3 2" xfId="2" xr:uid="{00000000-0005-0000-0000-000086000000}"/>
    <cellStyle name="Normal 3 20" xfId="177" xr:uid="{00000000-0005-0000-0000-000087000000}"/>
    <cellStyle name="Normal 3 21" xfId="210" xr:uid="{00000000-0005-0000-0000-000088000000}"/>
    <cellStyle name="Normal 3 22" xfId="217" xr:uid="{00000000-0005-0000-0000-000089000000}"/>
    <cellStyle name="Normal 3 23" xfId="213" xr:uid="{00000000-0005-0000-0000-00008A000000}"/>
    <cellStyle name="Normal 3 24" xfId="228" xr:uid="{00000000-0005-0000-0000-00008B000000}"/>
    <cellStyle name="Normal 3 25" xfId="216" xr:uid="{00000000-0005-0000-0000-00008C000000}"/>
    <cellStyle name="Normal 3 26" xfId="239" xr:uid="{00000000-0005-0000-0000-00008D000000}"/>
    <cellStyle name="Normal 3 27" xfId="229" xr:uid="{00000000-0005-0000-0000-00008E000000}"/>
    <cellStyle name="Normal 3 28" xfId="252" xr:uid="{00000000-0005-0000-0000-00008F000000}"/>
    <cellStyle name="Normal 3 29" xfId="248" xr:uid="{00000000-0005-0000-0000-000090000000}"/>
    <cellStyle name="Normal 3 3" xfId="5" xr:uid="{00000000-0005-0000-0000-000091000000}"/>
    <cellStyle name="Normal 3 30" xfId="256" xr:uid="{00000000-0005-0000-0000-000092000000}"/>
    <cellStyle name="Normal 3 31" xfId="258" xr:uid="{00000000-0005-0000-0000-000093000000}"/>
    <cellStyle name="Normal 3 4" xfId="8" xr:uid="{00000000-0005-0000-0000-000094000000}"/>
    <cellStyle name="Normal 3 5" xfId="11" xr:uid="{00000000-0005-0000-0000-000095000000}"/>
    <cellStyle name="Normal 3 6" xfId="14" xr:uid="{00000000-0005-0000-0000-000096000000}"/>
    <cellStyle name="Normal 3 7" xfId="17" xr:uid="{00000000-0005-0000-0000-000097000000}"/>
    <cellStyle name="Normal 3 8" xfId="20" xr:uid="{00000000-0005-0000-0000-000098000000}"/>
    <cellStyle name="Normal 3 9" xfId="23" xr:uid="{00000000-0005-0000-0000-000099000000}"/>
    <cellStyle name="Normal 4" xfId="147" xr:uid="{00000000-0005-0000-0000-00009A000000}"/>
    <cellStyle name="Normal 4 10" xfId="156" xr:uid="{00000000-0005-0000-0000-00009B000000}"/>
    <cellStyle name="Normal 4 11" xfId="161" xr:uid="{00000000-0005-0000-0000-00009C000000}"/>
    <cellStyle name="Normal 4 12" xfId="166" xr:uid="{00000000-0005-0000-0000-00009D000000}"/>
    <cellStyle name="Normal 4 13" xfId="171" xr:uid="{00000000-0005-0000-0000-00009E000000}"/>
    <cellStyle name="Normal 4 14" xfId="187" xr:uid="{00000000-0005-0000-0000-00009F000000}"/>
    <cellStyle name="Normal 4 15" xfId="179" xr:uid="{00000000-0005-0000-0000-0000A0000000}"/>
    <cellStyle name="Normal 4 16" xfId="196" xr:uid="{00000000-0005-0000-0000-0000A1000000}"/>
    <cellStyle name="Normal 4 17" xfId="193" xr:uid="{00000000-0005-0000-0000-0000A2000000}"/>
    <cellStyle name="Normal 4 18" xfId="200" xr:uid="{00000000-0005-0000-0000-0000A3000000}"/>
    <cellStyle name="Normal 4 19" xfId="186" xr:uid="{00000000-0005-0000-0000-0000A4000000}"/>
    <cellStyle name="Normal 4 2" xfId="3" xr:uid="{00000000-0005-0000-0000-0000A5000000}"/>
    <cellStyle name="Normal 4 20" xfId="205" xr:uid="{00000000-0005-0000-0000-0000A6000000}"/>
    <cellStyle name="Normal 4 21" xfId="208" xr:uid="{00000000-0005-0000-0000-0000A7000000}"/>
    <cellStyle name="Normal 4 22" xfId="218" xr:uid="{00000000-0005-0000-0000-0000A8000000}"/>
    <cellStyle name="Normal 4 23" xfId="212" xr:uid="{00000000-0005-0000-0000-0000A9000000}"/>
    <cellStyle name="Normal 4 24" xfId="231" xr:uid="{00000000-0005-0000-0000-0000AA000000}"/>
    <cellStyle name="Normal 4 25" xfId="230" xr:uid="{00000000-0005-0000-0000-0000AB000000}"/>
    <cellStyle name="Normal 4 26" xfId="224" xr:uid="{00000000-0005-0000-0000-0000AC000000}"/>
    <cellStyle name="Normal 4 27" xfId="215" xr:uid="{00000000-0005-0000-0000-0000AD000000}"/>
    <cellStyle name="Normal 4 28" xfId="253" xr:uid="{00000000-0005-0000-0000-0000AE000000}"/>
    <cellStyle name="Normal 4 29" xfId="251" xr:uid="{00000000-0005-0000-0000-0000AF000000}"/>
    <cellStyle name="Normal 4 3" xfId="6" xr:uid="{00000000-0005-0000-0000-0000B0000000}"/>
    <cellStyle name="Normal 4 30" xfId="259" xr:uid="{00000000-0005-0000-0000-0000B1000000}"/>
    <cellStyle name="Normal 4 31" xfId="249" xr:uid="{00000000-0005-0000-0000-0000B2000000}"/>
    <cellStyle name="Normal 4 4" xfId="9" xr:uid="{00000000-0005-0000-0000-0000B3000000}"/>
    <cellStyle name="Normal 4 5" xfId="12" xr:uid="{00000000-0005-0000-0000-0000B4000000}"/>
    <cellStyle name="Normal 4 6" xfId="15" xr:uid="{00000000-0005-0000-0000-0000B5000000}"/>
    <cellStyle name="Normal 4 7" xfId="18" xr:uid="{00000000-0005-0000-0000-0000B6000000}"/>
    <cellStyle name="Normal 4 8" xfId="21" xr:uid="{00000000-0005-0000-0000-0000B7000000}"/>
    <cellStyle name="Normal 4 9" xfId="24" xr:uid="{00000000-0005-0000-0000-0000B8000000}"/>
    <cellStyle name="Normal 5" xfId="152" xr:uid="{00000000-0005-0000-0000-0000B9000000}"/>
    <cellStyle name="Normal 5 10" xfId="157" xr:uid="{00000000-0005-0000-0000-0000BA000000}"/>
    <cellStyle name="Normal 5 11" xfId="162" xr:uid="{00000000-0005-0000-0000-0000BB000000}"/>
    <cellStyle name="Normal 5 12" xfId="167" xr:uid="{00000000-0005-0000-0000-0000BC000000}"/>
    <cellStyle name="Normal 5 13" xfId="172" xr:uid="{00000000-0005-0000-0000-0000BD000000}"/>
    <cellStyle name="Normal 5 14" xfId="188" xr:uid="{00000000-0005-0000-0000-0000BE000000}"/>
    <cellStyle name="Normal 5 15" xfId="195" xr:uid="{00000000-0005-0000-0000-0000BF000000}"/>
    <cellStyle name="Normal 5 16" xfId="180" xr:uid="{00000000-0005-0000-0000-0000C0000000}"/>
    <cellStyle name="Normal 5 17" xfId="199" xr:uid="{00000000-0005-0000-0000-0000C1000000}"/>
    <cellStyle name="Normal 5 18" xfId="185" xr:uid="{00000000-0005-0000-0000-0000C2000000}"/>
    <cellStyle name="Normal 5 19" xfId="202" xr:uid="{00000000-0005-0000-0000-0000C3000000}"/>
    <cellStyle name="Normal 5 2" xfId="4" xr:uid="{00000000-0005-0000-0000-0000C4000000}"/>
    <cellStyle name="Normal 5 20" xfId="209" xr:uid="{00000000-0005-0000-0000-0000C5000000}"/>
    <cellStyle name="Normal 5 21" xfId="211" xr:uid="{00000000-0005-0000-0000-0000C6000000}"/>
    <cellStyle name="Normal 5 22" xfId="219" xr:uid="{00000000-0005-0000-0000-0000C7000000}"/>
    <cellStyle name="Normal 5 23" xfId="227" xr:uid="{00000000-0005-0000-0000-0000C8000000}"/>
    <cellStyle name="Normal 5 24" xfId="232" xr:uid="{00000000-0005-0000-0000-0000C9000000}"/>
    <cellStyle name="Normal 5 25" xfId="238" xr:uid="{00000000-0005-0000-0000-0000CA000000}"/>
    <cellStyle name="Normal 5 26" xfId="222" xr:uid="{00000000-0005-0000-0000-0000CB000000}"/>
    <cellStyle name="Normal 5 27" xfId="241" xr:uid="{00000000-0005-0000-0000-0000CC000000}"/>
    <cellStyle name="Normal 5 28" xfId="242" xr:uid="{00000000-0005-0000-0000-0000CD000000}"/>
    <cellStyle name="Normal 5 29" xfId="257" xr:uid="{00000000-0005-0000-0000-0000CE000000}"/>
    <cellStyle name="Normal 5 3" xfId="7" xr:uid="{00000000-0005-0000-0000-0000CF000000}"/>
    <cellStyle name="Normal 5 30" xfId="247" xr:uid="{00000000-0005-0000-0000-0000D0000000}"/>
    <cellStyle name="Normal 5 31" xfId="261" xr:uid="{00000000-0005-0000-0000-0000D1000000}"/>
    <cellStyle name="Normal 5 4" xfId="10" xr:uid="{00000000-0005-0000-0000-0000D2000000}"/>
    <cellStyle name="Normal 5 5" xfId="13" xr:uid="{00000000-0005-0000-0000-0000D3000000}"/>
    <cellStyle name="Normal 5 6" xfId="16" xr:uid="{00000000-0005-0000-0000-0000D4000000}"/>
    <cellStyle name="Normal 5 7" xfId="19" xr:uid="{00000000-0005-0000-0000-0000D5000000}"/>
    <cellStyle name="Normal 5 8" xfId="22" xr:uid="{00000000-0005-0000-0000-0000D6000000}"/>
    <cellStyle name="Normal 5 9" xfId="25" xr:uid="{00000000-0005-0000-0000-0000D7000000}"/>
    <cellStyle name="Normal 6" xfId="153" xr:uid="{00000000-0005-0000-0000-0000D8000000}"/>
    <cellStyle name="Normal 6 10" xfId="191" xr:uid="{00000000-0005-0000-0000-0000D9000000}"/>
    <cellStyle name="Normal 6 11" xfId="201" xr:uid="{00000000-0005-0000-0000-0000DA000000}"/>
    <cellStyle name="Normal 6 12" xfId="203" xr:uid="{00000000-0005-0000-0000-0000DB000000}"/>
    <cellStyle name="Normal 6 13" xfId="207" xr:uid="{00000000-0005-0000-0000-0000DC000000}"/>
    <cellStyle name="Normal 6 14" xfId="220" xr:uid="{00000000-0005-0000-0000-0000DD000000}"/>
    <cellStyle name="Normal 6 15" xfId="226" xr:uid="{00000000-0005-0000-0000-0000DE000000}"/>
    <cellStyle name="Normal 6 16" xfId="233" xr:uid="{00000000-0005-0000-0000-0000DF000000}"/>
    <cellStyle name="Normal 6 17" xfId="237" xr:uid="{00000000-0005-0000-0000-0000E0000000}"/>
    <cellStyle name="Normal 6 18" xfId="235" xr:uid="{00000000-0005-0000-0000-0000E1000000}"/>
    <cellStyle name="Normal 6 19" xfId="240" xr:uid="{00000000-0005-0000-0000-0000E2000000}"/>
    <cellStyle name="Normal 6 2" xfId="158" xr:uid="{00000000-0005-0000-0000-0000E3000000}"/>
    <cellStyle name="Normal 6 20" xfId="244" xr:uid="{00000000-0005-0000-0000-0000E4000000}"/>
    <cellStyle name="Normal 6 21" xfId="255" xr:uid="{00000000-0005-0000-0000-0000E5000000}"/>
    <cellStyle name="Normal 6 22" xfId="250" xr:uid="{00000000-0005-0000-0000-0000E6000000}"/>
    <cellStyle name="Normal 6 23" xfId="260" xr:uid="{00000000-0005-0000-0000-0000E7000000}"/>
    <cellStyle name="Normal 6 3" xfId="163" xr:uid="{00000000-0005-0000-0000-0000E8000000}"/>
    <cellStyle name="Normal 6 4" xfId="168" xr:uid="{00000000-0005-0000-0000-0000E9000000}"/>
    <cellStyle name="Normal 6 5" xfId="173" xr:uid="{00000000-0005-0000-0000-0000EA000000}"/>
    <cellStyle name="Normal 6 6" xfId="189" xr:uid="{00000000-0005-0000-0000-0000EB000000}"/>
    <cellStyle name="Normal 6 7" xfId="194" xr:uid="{00000000-0005-0000-0000-0000EC000000}"/>
    <cellStyle name="Normal 6 8" xfId="182" xr:uid="{00000000-0005-0000-0000-0000ED000000}"/>
    <cellStyle name="Normal 6 9" xfId="198" xr:uid="{00000000-0005-0000-0000-0000EE000000}"/>
    <cellStyle name="Normal 7" xfId="154" xr:uid="{00000000-0005-0000-0000-0000EF000000}"/>
    <cellStyle name="Normal 7 10" xfId="184" xr:uid="{00000000-0005-0000-0000-0000F0000000}"/>
    <cellStyle name="Normal 7 11" xfId="181" xr:uid="{00000000-0005-0000-0000-0000F1000000}"/>
    <cellStyle name="Normal 7 12" xfId="204" xr:uid="{00000000-0005-0000-0000-0000F2000000}"/>
    <cellStyle name="Normal 7 13" xfId="206" xr:uid="{00000000-0005-0000-0000-0000F3000000}"/>
    <cellStyle name="Normal 7 14" xfId="221" xr:uid="{00000000-0005-0000-0000-0000F4000000}"/>
    <cellStyle name="Normal 7 15" xfId="225" xr:uid="{00000000-0005-0000-0000-0000F5000000}"/>
    <cellStyle name="Normal 7 16" xfId="234" xr:uid="{00000000-0005-0000-0000-0000F6000000}"/>
    <cellStyle name="Normal 7 17" xfId="236" xr:uid="{00000000-0005-0000-0000-0000F7000000}"/>
    <cellStyle name="Normal 7 18" xfId="223" xr:uid="{00000000-0005-0000-0000-0000F8000000}"/>
    <cellStyle name="Normal 7 19" xfId="214" xr:uid="{00000000-0005-0000-0000-0000F9000000}"/>
    <cellStyle name="Normal 7 2" xfId="159" xr:uid="{00000000-0005-0000-0000-0000FA000000}"/>
    <cellStyle name="Normal 7 20" xfId="245" xr:uid="{00000000-0005-0000-0000-0000FB000000}"/>
    <cellStyle name="Normal 7 21" xfId="254" xr:uid="{00000000-0005-0000-0000-0000FC000000}"/>
    <cellStyle name="Normal 7 22" xfId="246" xr:uid="{00000000-0005-0000-0000-0000FD000000}"/>
    <cellStyle name="Normal 7 23" xfId="243" xr:uid="{00000000-0005-0000-0000-0000FE000000}"/>
    <cellStyle name="Normal 7 3" xfId="164" xr:uid="{00000000-0005-0000-0000-0000FF000000}"/>
    <cellStyle name="Normal 7 4" xfId="169" xr:uid="{00000000-0005-0000-0000-000000010000}"/>
    <cellStyle name="Normal 7 5" xfId="174" xr:uid="{00000000-0005-0000-0000-000001010000}"/>
    <cellStyle name="Normal 7 6" xfId="190" xr:uid="{00000000-0005-0000-0000-000002010000}"/>
    <cellStyle name="Normal 7 7" xfId="192" xr:uid="{00000000-0005-0000-0000-000003010000}"/>
    <cellStyle name="Normal 7 8" xfId="183" xr:uid="{00000000-0005-0000-0000-000004010000}"/>
    <cellStyle name="Normal 7 9" xfId="197" xr:uid="{00000000-0005-0000-0000-00000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F306"/>
  <sheetViews>
    <sheetView topLeftCell="A268" zoomScaleNormal="100" workbookViewId="0">
      <selection activeCell="C39" sqref="C39"/>
    </sheetView>
  </sheetViews>
  <sheetFormatPr baseColWidth="10" defaultColWidth="0" defaultRowHeight="15" zeroHeight="1" x14ac:dyDescent="0.25"/>
  <cols>
    <col min="1" max="1" width="14" customWidth="1"/>
    <col min="2" max="2" width="59.28515625" customWidth="1"/>
    <col min="3" max="6" width="18.7109375" customWidth="1"/>
  </cols>
  <sheetData>
    <row r="1" spans="1:6" x14ac:dyDescent="0.25">
      <c r="A1" s="1" t="s">
        <v>0</v>
      </c>
      <c r="B1" s="2" t="s">
        <v>89</v>
      </c>
      <c r="C1" s="3"/>
      <c r="D1" s="1"/>
      <c r="E1" s="1"/>
      <c r="F1" s="1"/>
    </row>
    <row r="2" spans="1:6" x14ac:dyDescent="0.25">
      <c r="A2" s="4" t="s">
        <v>2</v>
      </c>
      <c r="B2" s="4" t="s">
        <v>3</v>
      </c>
      <c r="C2" s="5" t="s">
        <v>736</v>
      </c>
      <c r="D2" s="5" t="s">
        <v>737</v>
      </c>
      <c r="E2" s="60" t="s">
        <v>90</v>
      </c>
      <c r="F2" s="60" t="s">
        <v>855</v>
      </c>
    </row>
    <row r="3" spans="1:6" s="9" customFormat="1" ht="22.5" x14ac:dyDescent="0.25">
      <c r="A3" s="6" t="s">
        <v>91</v>
      </c>
      <c r="B3" s="7" t="s">
        <v>88</v>
      </c>
      <c r="C3" s="8" t="s">
        <v>0</v>
      </c>
      <c r="D3" s="8" t="s">
        <v>0</v>
      </c>
      <c r="E3" s="8"/>
      <c r="F3" s="8"/>
    </row>
    <row r="4" spans="1:6" s="9" customFormat="1" x14ac:dyDescent="0.25">
      <c r="A4" s="6" t="s">
        <v>92</v>
      </c>
      <c r="B4" s="10" t="s">
        <v>4</v>
      </c>
      <c r="C4" s="11" t="s">
        <v>0</v>
      </c>
      <c r="D4" s="8" t="s">
        <v>0</v>
      </c>
      <c r="E4" s="8"/>
      <c r="F4" s="8"/>
    </row>
    <row r="5" spans="1:6" s="9" customFormat="1" x14ac:dyDescent="0.25">
      <c r="A5" s="12" t="s">
        <v>93</v>
      </c>
      <c r="B5" s="13" t="s">
        <v>0</v>
      </c>
      <c r="C5" s="11" t="s">
        <v>0</v>
      </c>
      <c r="D5" s="8" t="s">
        <v>0</v>
      </c>
      <c r="E5" s="8"/>
      <c r="F5" s="8"/>
    </row>
    <row r="6" spans="1:6" s="9" customFormat="1" x14ac:dyDescent="0.25">
      <c r="A6" s="6" t="s">
        <v>94</v>
      </c>
      <c r="B6" s="14" t="s">
        <v>95</v>
      </c>
      <c r="C6" s="11" t="s">
        <v>0</v>
      </c>
      <c r="D6" s="8" t="s">
        <v>0</v>
      </c>
      <c r="E6" s="8"/>
      <c r="F6" s="8"/>
    </row>
    <row r="7" spans="1:6" s="9" customFormat="1" x14ac:dyDescent="0.25">
      <c r="A7" s="6" t="s">
        <v>96</v>
      </c>
      <c r="B7" s="15" t="s">
        <v>0</v>
      </c>
      <c r="C7" s="8" t="s">
        <v>0</v>
      </c>
      <c r="D7" s="8" t="s">
        <v>0</v>
      </c>
      <c r="E7" s="8"/>
      <c r="F7" s="8"/>
    </row>
    <row r="8" spans="1:6" s="9" customFormat="1" x14ac:dyDescent="0.25">
      <c r="A8" s="6" t="s">
        <v>97</v>
      </c>
      <c r="B8" s="16" t="s">
        <v>98</v>
      </c>
      <c r="C8" s="11" t="s">
        <v>0</v>
      </c>
      <c r="D8" s="8" t="s">
        <v>0</v>
      </c>
      <c r="E8" s="8"/>
      <c r="F8" s="8"/>
    </row>
    <row r="9" spans="1:6" s="9" customFormat="1" x14ac:dyDescent="0.25">
      <c r="A9" s="6" t="s">
        <v>99</v>
      </c>
      <c r="B9" s="17" t="s">
        <v>0</v>
      </c>
      <c r="C9" s="8" t="s">
        <v>0</v>
      </c>
      <c r="D9" s="8" t="s">
        <v>0</v>
      </c>
      <c r="E9" s="8"/>
      <c r="F9" s="8"/>
    </row>
    <row r="10" spans="1:6" s="9" customFormat="1" x14ac:dyDescent="0.25">
      <c r="A10" s="6" t="s">
        <v>100</v>
      </c>
      <c r="B10" s="16" t="s">
        <v>101</v>
      </c>
      <c r="C10" s="11" t="s">
        <v>0</v>
      </c>
      <c r="D10" s="8" t="s">
        <v>0</v>
      </c>
      <c r="E10" s="8"/>
      <c r="F10" s="8"/>
    </row>
    <row r="11" spans="1:6" s="9" customFormat="1" x14ac:dyDescent="0.25">
      <c r="A11" s="6" t="s">
        <v>102</v>
      </c>
      <c r="B11" s="7" t="s">
        <v>0</v>
      </c>
      <c r="C11" s="8" t="s">
        <v>0</v>
      </c>
      <c r="D11" s="8" t="s">
        <v>0</v>
      </c>
      <c r="E11" s="8"/>
      <c r="F11" s="8"/>
    </row>
    <row r="12" spans="1:6" s="9" customFormat="1" x14ac:dyDescent="0.25">
      <c r="A12" s="18" t="s">
        <v>103</v>
      </c>
      <c r="B12" s="19" t="s">
        <v>104</v>
      </c>
      <c r="C12" s="83">
        <v>1562585</v>
      </c>
      <c r="D12" s="83">
        <v>3191777</v>
      </c>
      <c r="E12" s="63"/>
      <c r="F12" s="63"/>
    </row>
    <row r="13" spans="1:6" s="9" customFormat="1" ht="27.75" customHeight="1" x14ac:dyDescent="0.25">
      <c r="A13" s="18" t="s">
        <v>105</v>
      </c>
      <c r="B13" s="19" t="s">
        <v>106</v>
      </c>
      <c r="C13" s="83" t="s">
        <v>0</v>
      </c>
      <c r="D13" s="83" t="s">
        <v>0</v>
      </c>
      <c r="E13" s="63"/>
      <c r="F13" s="63"/>
    </row>
    <row r="14" spans="1:6" s="9" customFormat="1" x14ac:dyDescent="0.25">
      <c r="A14" s="18" t="s">
        <v>107</v>
      </c>
      <c r="B14" s="19" t="s">
        <v>108</v>
      </c>
      <c r="C14" s="83" t="s">
        <v>0</v>
      </c>
      <c r="D14" s="83" t="s">
        <v>0</v>
      </c>
      <c r="E14" s="63"/>
      <c r="F14" s="63"/>
    </row>
    <row r="15" spans="1:6" s="9" customFormat="1" x14ac:dyDescent="0.25">
      <c r="A15" s="18" t="s">
        <v>109</v>
      </c>
      <c r="B15" s="19" t="s">
        <v>110</v>
      </c>
      <c r="C15" s="83" t="s">
        <v>0</v>
      </c>
      <c r="D15" s="83" t="s">
        <v>0</v>
      </c>
      <c r="E15" s="63"/>
      <c r="F15" s="63"/>
    </row>
    <row r="16" spans="1:6" s="9" customFormat="1" x14ac:dyDescent="0.25">
      <c r="A16" s="18" t="s">
        <v>111</v>
      </c>
      <c r="B16" s="19" t="s">
        <v>112</v>
      </c>
      <c r="C16" s="83" t="s">
        <v>0</v>
      </c>
      <c r="D16" s="83" t="s">
        <v>0</v>
      </c>
      <c r="E16" s="63"/>
      <c r="F16" s="63"/>
    </row>
    <row r="17" spans="1:6" s="9" customFormat="1" x14ac:dyDescent="0.25">
      <c r="A17" s="18" t="s">
        <v>113</v>
      </c>
      <c r="B17" s="19" t="s">
        <v>114</v>
      </c>
      <c r="C17" s="83" t="s">
        <v>0</v>
      </c>
      <c r="D17" s="83" t="s">
        <v>0</v>
      </c>
      <c r="E17" s="63"/>
      <c r="F17" s="63"/>
    </row>
    <row r="18" spans="1:6" s="9" customFormat="1" x14ac:dyDescent="0.25">
      <c r="A18" s="18" t="s">
        <v>115</v>
      </c>
      <c r="B18" s="19" t="s">
        <v>116</v>
      </c>
      <c r="C18" s="83"/>
      <c r="D18" s="83" t="s">
        <v>0</v>
      </c>
      <c r="E18" s="64"/>
      <c r="F18" s="64"/>
    </row>
    <row r="19" spans="1:6" s="9" customFormat="1" x14ac:dyDescent="0.25">
      <c r="A19" s="18" t="s">
        <v>117</v>
      </c>
      <c r="B19" s="19" t="s">
        <v>118</v>
      </c>
      <c r="C19" s="83" t="s">
        <v>0</v>
      </c>
      <c r="D19" s="83" t="s">
        <v>0</v>
      </c>
      <c r="E19" s="64"/>
      <c r="F19" s="64"/>
    </row>
    <row r="20" spans="1:6" s="9" customFormat="1" x14ac:dyDescent="0.25">
      <c r="A20" s="18" t="s">
        <v>119</v>
      </c>
      <c r="B20" s="19" t="s">
        <v>120</v>
      </c>
      <c r="C20" s="92">
        <f>SUM(C12:C17,C18,C19)</f>
        <v>1562585</v>
      </c>
      <c r="D20" s="92">
        <f>SUM(D12:D17,D18,D19)</f>
        <v>3191777</v>
      </c>
      <c r="E20" s="64"/>
      <c r="F20" s="64"/>
    </row>
    <row r="21" spans="1:6" s="9" customFormat="1" x14ac:dyDescent="0.25">
      <c r="A21" s="6" t="s">
        <v>121</v>
      </c>
      <c r="B21" s="20" t="s">
        <v>0</v>
      </c>
      <c r="C21" s="62" t="s">
        <v>0</v>
      </c>
      <c r="D21" s="56" t="s">
        <v>0</v>
      </c>
      <c r="E21" s="65"/>
      <c r="F21" s="65"/>
    </row>
    <row r="22" spans="1:6" s="9" customFormat="1" x14ac:dyDescent="0.25">
      <c r="A22" s="6" t="s">
        <v>122</v>
      </c>
      <c r="B22" s="16" t="s">
        <v>123</v>
      </c>
      <c r="C22" s="58" t="s">
        <v>0</v>
      </c>
      <c r="D22" s="56" t="s">
        <v>0</v>
      </c>
      <c r="E22" s="65"/>
      <c r="F22" s="65"/>
    </row>
    <row r="23" spans="1:6" s="9" customFormat="1" x14ac:dyDescent="0.25">
      <c r="A23" s="6" t="s">
        <v>124</v>
      </c>
      <c r="B23" s="7" t="s">
        <v>0</v>
      </c>
      <c r="C23" s="56" t="s">
        <v>0</v>
      </c>
      <c r="D23" s="56" t="s">
        <v>0</v>
      </c>
      <c r="E23" s="65"/>
      <c r="F23" s="65"/>
    </row>
    <row r="24" spans="1:6" s="9" customFormat="1" x14ac:dyDescent="0.25">
      <c r="A24" s="18" t="s">
        <v>125</v>
      </c>
      <c r="B24" s="19" t="s">
        <v>126</v>
      </c>
      <c r="C24" s="88" t="s">
        <v>0</v>
      </c>
      <c r="D24" s="88" t="s">
        <v>0</v>
      </c>
      <c r="E24" s="55"/>
      <c r="F24" s="55"/>
    </row>
    <row r="25" spans="1:6" s="9" customFormat="1" x14ac:dyDescent="0.25">
      <c r="A25" s="18" t="s">
        <v>127</v>
      </c>
      <c r="B25" s="19" t="s">
        <v>128</v>
      </c>
      <c r="C25" s="88">
        <v>11007985</v>
      </c>
      <c r="D25" s="88">
        <v>58399879</v>
      </c>
      <c r="E25" s="55"/>
      <c r="F25" s="55"/>
    </row>
    <row r="26" spans="1:6" s="9" customFormat="1" x14ac:dyDescent="0.25">
      <c r="A26" s="18" t="s">
        <v>129</v>
      </c>
      <c r="B26" s="19" t="s">
        <v>130</v>
      </c>
      <c r="C26" s="88" t="s">
        <v>0</v>
      </c>
      <c r="D26" s="88" t="s">
        <v>0</v>
      </c>
      <c r="E26" s="55"/>
      <c r="F26" s="55"/>
    </row>
    <row r="27" spans="1:6" s="9" customFormat="1" x14ac:dyDescent="0.25">
      <c r="A27" s="18" t="s">
        <v>131</v>
      </c>
      <c r="B27" s="19" t="s">
        <v>132</v>
      </c>
      <c r="C27" s="88" t="s">
        <v>0</v>
      </c>
      <c r="D27" s="88" t="s">
        <v>0</v>
      </c>
      <c r="E27" s="55"/>
      <c r="F27" s="55"/>
    </row>
    <row r="28" spans="1:6" s="9" customFormat="1" x14ac:dyDescent="0.25">
      <c r="A28" s="18" t="s">
        <v>133</v>
      </c>
      <c r="B28" s="19" t="s">
        <v>134</v>
      </c>
      <c r="C28" s="88" t="s">
        <v>0</v>
      </c>
      <c r="D28" s="88" t="s">
        <v>0</v>
      </c>
      <c r="E28" s="55"/>
      <c r="F28" s="55"/>
    </row>
    <row r="29" spans="1:6" s="9" customFormat="1" ht="28.5" customHeight="1" x14ac:dyDescent="0.25">
      <c r="A29" s="18" t="s">
        <v>135</v>
      </c>
      <c r="B29" s="19" t="s">
        <v>136</v>
      </c>
      <c r="C29" s="88">
        <v>71404509</v>
      </c>
      <c r="D29" s="88">
        <v>142308261</v>
      </c>
      <c r="E29" s="55"/>
      <c r="F29" s="55"/>
    </row>
    <row r="30" spans="1:6" s="9" customFormat="1" ht="30" customHeight="1" x14ac:dyDescent="0.25">
      <c r="A30" s="18" t="s">
        <v>137</v>
      </c>
      <c r="B30" s="19" t="s">
        <v>138</v>
      </c>
      <c r="C30" s="88" t="s">
        <v>0</v>
      </c>
      <c r="D30" s="88" t="s">
        <v>0</v>
      </c>
      <c r="E30" s="55"/>
      <c r="F30" s="55"/>
    </row>
    <row r="31" spans="1:6" s="9" customFormat="1" x14ac:dyDescent="0.25">
      <c r="A31" s="18" t="s">
        <v>139</v>
      </c>
      <c r="B31" s="19" t="s">
        <v>140</v>
      </c>
      <c r="C31" s="88" t="s">
        <v>0</v>
      </c>
      <c r="D31" s="88" t="s">
        <v>0</v>
      </c>
      <c r="E31" s="55"/>
      <c r="F31" s="55"/>
    </row>
    <row r="32" spans="1:6" s="9" customFormat="1" x14ac:dyDescent="0.25">
      <c r="A32" s="18" t="s">
        <v>141</v>
      </c>
      <c r="B32" s="19" t="s">
        <v>142</v>
      </c>
      <c r="C32" s="88" t="s">
        <v>0</v>
      </c>
      <c r="D32" s="88" t="s">
        <v>0</v>
      </c>
      <c r="E32" s="55"/>
      <c r="F32" s="55"/>
    </row>
    <row r="33" spans="1:6" s="9" customFormat="1" x14ac:dyDescent="0.25">
      <c r="A33" s="18" t="s">
        <v>143</v>
      </c>
      <c r="B33" s="19" t="s">
        <v>144</v>
      </c>
      <c r="C33" s="88" t="s">
        <v>0</v>
      </c>
      <c r="D33" s="88" t="s">
        <v>0</v>
      </c>
      <c r="E33" s="55"/>
      <c r="F33" s="55"/>
    </row>
    <row r="34" spans="1:6" s="9" customFormat="1" x14ac:dyDescent="0.25">
      <c r="A34" s="18" t="s">
        <v>145</v>
      </c>
      <c r="B34" s="19" t="s">
        <v>146</v>
      </c>
      <c r="C34" s="88" t="s">
        <v>0</v>
      </c>
      <c r="D34" s="88" t="s">
        <v>0</v>
      </c>
      <c r="E34" s="64"/>
      <c r="F34" s="64"/>
    </row>
    <row r="35" spans="1:6" s="9" customFormat="1" x14ac:dyDescent="0.25">
      <c r="A35" s="18" t="s">
        <v>147</v>
      </c>
      <c r="B35" s="19" t="s">
        <v>148</v>
      </c>
      <c r="C35" s="88">
        <f>SUM(C36)</f>
        <v>549</v>
      </c>
      <c r="D35" s="88">
        <f>SUM(D36)</f>
        <v>448</v>
      </c>
      <c r="E35" s="55"/>
      <c r="F35" s="64"/>
    </row>
    <row r="36" spans="1:6" s="9" customFormat="1" x14ac:dyDescent="0.25">
      <c r="A36" s="18" t="s">
        <v>149</v>
      </c>
      <c r="B36" s="25" t="s">
        <v>150</v>
      </c>
      <c r="C36" s="88">
        <v>549</v>
      </c>
      <c r="D36" s="88">
        <v>448</v>
      </c>
      <c r="E36" s="55"/>
      <c r="F36" s="55"/>
    </row>
    <row r="37" spans="1:6" s="9" customFormat="1" x14ac:dyDescent="0.25">
      <c r="A37" s="18" t="s">
        <v>151</v>
      </c>
      <c r="B37" s="19" t="s">
        <v>152</v>
      </c>
      <c r="C37" s="88" t="s">
        <v>0</v>
      </c>
      <c r="D37" s="88" t="s">
        <v>0</v>
      </c>
      <c r="E37" s="64"/>
      <c r="F37" s="64"/>
    </row>
    <row r="38" spans="1:6" s="9" customFormat="1" ht="22.5" x14ac:dyDescent="0.25">
      <c r="A38" s="18" t="s">
        <v>153</v>
      </c>
      <c r="B38" s="19" t="s">
        <v>154</v>
      </c>
      <c r="C38" s="88" t="s">
        <v>0</v>
      </c>
      <c r="D38" s="88" t="s">
        <v>0</v>
      </c>
      <c r="E38" s="64"/>
      <c r="F38" s="64"/>
    </row>
    <row r="39" spans="1:6" s="9" customFormat="1" x14ac:dyDescent="0.25">
      <c r="A39" s="18" t="s">
        <v>155</v>
      </c>
      <c r="B39" s="7" t="s">
        <v>156</v>
      </c>
      <c r="C39" s="93">
        <f>SUM(C24:C33,C34,C35,C37,C38)</f>
        <v>82413043</v>
      </c>
      <c r="D39" s="93">
        <f>SUM(D24:D33,D34,D35,D37,D38)</f>
        <v>200708588</v>
      </c>
      <c r="E39" s="64"/>
      <c r="F39" s="55">
        <f>+D39-C39</f>
        <v>118295545</v>
      </c>
    </row>
    <row r="40" spans="1:6" s="9" customFormat="1" x14ac:dyDescent="0.25">
      <c r="A40" s="6" t="s">
        <v>157</v>
      </c>
      <c r="B40" s="7" t="s">
        <v>0</v>
      </c>
      <c r="C40" s="56"/>
      <c r="D40" s="56" t="s">
        <v>0</v>
      </c>
      <c r="E40" s="65"/>
      <c r="F40" s="65"/>
    </row>
    <row r="41" spans="1:6" s="9" customFormat="1" x14ac:dyDescent="0.25">
      <c r="A41" s="6" t="s">
        <v>158</v>
      </c>
      <c r="B41" s="16" t="s">
        <v>159</v>
      </c>
      <c r="C41" s="56" t="s">
        <v>0</v>
      </c>
      <c r="D41" s="56" t="s">
        <v>0</v>
      </c>
      <c r="E41" s="65"/>
      <c r="F41" s="65"/>
    </row>
    <row r="42" spans="1:6" s="9" customFormat="1" x14ac:dyDescent="0.25">
      <c r="A42" s="6" t="s">
        <v>160</v>
      </c>
      <c r="B42" s="19" t="s">
        <v>0</v>
      </c>
      <c r="C42" s="56" t="s">
        <v>0</v>
      </c>
      <c r="D42" s="56" t="s">
        <v>0</v>
      </c>
      <c r="E42" s="65"/>
      <c r="F42" s="65"/>
    </row>
    <row r="43" spans="1:6" s="9" customFormat="1" ht="35.25" customHeight="1" x14ac:dyDescent="0.25">
      <c r="A43" s="18" t="s">
        <v>161</v>
      </c>
      <c r="B43" s="26" t="s">
        <v>162</v>
      </c>
      <c r="C43" s="88">
        <v>31608541</v>
      </c>
      <c r="D43" s="88">
        <v>13807716</v>
      </c>
      <c r="E43" s="55"/>
      <c r="F43" s="55"/>
    </row>
    <row r="44" spans="1:6" s="9" customFormat="1" ht="34.5" customHeight="1" x14ac:dyDescent="0.25">
      <c r="A44" s="18" t="s">
        <v>163</v>
      </c>
      <c r="B44" s="26" t="s">
        <v>164</v>
      </c>
      <c r="C44" s="88">
        <v>165820</v>
      </c>
      <c r="D44" s="88">
        <v>810005</v>
      </c>
      <c r="E44" s="55"/>
      <c r="F44" s="55"/>
    </row>
    <row r="45" spans="1:6" s="9" customFormat="1" ht="33.75" customHeight="1" x14ac:dyDescent="0.25">
      <c r="A45" s="18" t="s">
        <v>165</v>
      </c>
      <c r="B45" s="26" t="s">
        <v>166</v>
      </c>
      <c r="C45" s="90">
        <f>SUM(C46)</f>
        <v>3200</v>
      </c>
      <c r="D45" s="90">
        <f>SUM(D46)</f>
        <v>0</v>
      </c>
      <c r="E45" s="55"/>
      <c r="F45" s="64"/>
    </row>
    <row r="46" spans="1:6" s="9" customFormat="1" ht="33.75" customHeight="1" x14ac:dyDescent="0.25">
      <c r="A46" s="18" t="s">
        <v>168</v>
      </c>
      <c r="B46" s="27" t="s">
        <v>169</v>
      </c>
      <c r="C46" s="88">
        <v>3200</v>
      </c>
      <c r="D46" s="87"/>
      <c r="E46" s="55"/>
      <c r="F46" s="55"/>
    </row>
    <row r="47" spans="1:6" s="9" customFormat="1" ht="18" customHeight="1" x14ac:dyDescent="0.25">
      <c r="A47" s="18" t="s">
        <v>170</v>
      </c>
      <c r="B47" s="19" t="s">
        <v>171</v>
      </c>
      <c r="C47" s="93">
        <f>SUM(C43:C45)</f>
        <v>31777561</v>
      </c>
      <c r="D47" s="93">
        <f>SUM(D43:D45)</f>
        <v>14617721</v>
      </c>
      <c r="E47" s="55">
        <f>+C47-D47</f>
        <v>17159840</v>
      </c>
      <c r="F47" s="64"/>
    </row>
    <row r="48" spans="1:6" s="9" customFormat="1" x14ac:dyDescent="0.25">
      <c r="A48" s="6" t="s">
        <v>172</v>
      </c>
      <c r="B48" s="19" t="s">
        <v>0</v>
      </c>
      <c r="C48" s="56" t="s">
        <v>0</v>
      </c>
      <c r="D48" s="56" t="s">
        <v>0</v>
      </c>
      <c r="E48" s="65"/>
      <c r="F48" s="65"/>
    </row>
    <row r="49" spans="1:6" s="9" customFormat="1" x14ac:dyDescent="0.25">
      <c r="A49" s="6" t="s">
        <v>173</v>
      </c>
      <c r="B49" s="28" t="s">
        <v>174</v>
      </c>
      <c r="C49" s="58" t="s">
        <v>0</v>
      </c>
      <c r="D49" s="56" t="s">
        <v>0</v>
      </c>
      <c r="E49" s="65"/>
      <c r="F49" s="65"/>
    </row>
    <row r="50" spans="1:6" s="9" customFormat="1" x14ac:dyDescent="0.25">
      <c r="A50" s="6" t="s">
        <v>175</v>
      </c>
      <c r="B50" s="19" t="s">
        <v>0</v>
      </c>
      <c r="C50" s="56" t="s">
        <v>0</v>
      </c>
      <c r="D50" s="56" t="s">
        <v>0</v>
      </c>
      <c r="E50" s="65"/>
      <c r="F50" s="65"/>
    </row>
    <row r="51" spans="1:6" s="9" customFormat="1" x14ac:dyDescent="0.25">
      <c r="A51" s="18" t="s">
        <v>176</v>
      </c>
      <c r="B51" s="7" t="s">
        <v>177</v>
      </c>
      <c r="C51" s="90">
        <v>14940792</v>
      </c>
      <c r="D51" s="90">
        <v>11904680</v>
      </c>
      <c r="E51" s="55"/>
      <c r="F51" s="55"/>
    </row>
    <row r="52" spans="1:6" s="9" customFormat="1" x14ac:dyDescent="0.25">
      <c r="A52" s="18" t="s">
        <v>178</v>
      </c>
      <c r="B52" s="7" t="s">
        <v>179</v>
      </c>
      <c r="C52" s="90" t="s">
        <v>0</v>
      </c>
      <c r="D52" s="90" t="s">
        <v>0</v>
      </c>
      <c r="E52" s="55"/>
      <c r="F52" s="55"/>
    </row>
    <row r="53" spans="1:6" s="9" customFormat="1" x14ac:dyDescent="0.25">
      <c r="A53" s="18" t="s">
        <v>180</v>
      </c>
      <c r="B53" s="7" t="s">
        <v>181</v>
      </c>
      <c r="C53" s="90" t="s">
        <v>0</v>
      </c>
      <c r="D53" s="90" t="s">
        <v>0</v>
      </c>
      <c r="E53" s="55"/>
      <c r="F53" s="55"/>
    </row>
    <row r="54" spans="1:6" s="9" customFormat="1" x14ac:dyDescent="0.25">
      <c r="A54" s="18" t="s">
        <v>182</v>
      </c>
      <c r="B54" s="7" t="s">
        <v>183</v>
      </c>
      <c r="C54" s="90" t="s">
        <v>0</v>
      </c>
      <c r="D54" s="90" t="s">
        <v>0</v>
      </c>
      <c r="E54" s="55"/>
      <c r="F54" s="55"/>
    </row>
    <row r="55" spans="1:6" s="9" customFormat="1" x14ac:dyDescent="0.25">
      <c r="A55" s="18" t="s">
        <v>184</v>
      </c>
      <c r="B55" s="7" t="s">
        <v>185</v>
      </c>
      <c r="C55" s="90" t="s">
        <v>0</v>
      </c>
      <c r="D55" s="90" t="s">
        <v>0</v>
      </c>
      <c r="E55" s="55"/>
      <c r="F55" s="55"/>
    </row>
    <row r="56" spans="1:6" s="9" customFormat="1" x14ac:dyDescent="0.25">
      <c r="A56" s="18" t="s">
        <v>186</v>
      </c>
      <c r="B56" s="19" t="s">
        <v>187</v>
      </c>
      <c r="C56" s="90" t="s">
        <v>0</v>
      </c>
      <c r="D56" s="90" t="s">
        <v>0</v>
      </c>
      <c r="E56" s="64"/>
      <c r="F56" s="64"/>
    </row>
    <row r="57" spans="1:6" s="9" customFormat="1" x14ac:dyDescent="0.25">
      <c r="A57" s="18" t="s">
        <v>188</v>
      </c>
      <c r="B57" s="7" t="s">
        <v>189</v>
      </c>
      <c r="C57" s="93">
        <f>SUM(C51:C56)</f>
        <v>14940792</v>
      </c>
      <c r="D57" s="93">
        <f>SUM(D51:D56)</f>
        <v>11904680</v>
      </c>
      <c r="E57" s="55">
        <f>+C57-D57</f>
        <v>3036112</v>
      </c>
      <c r="F57" s="64"/>
    </row>
    <row r="58" spans="1:6" s="9" customFormat="1" x14ac:dyDescent="0.25">
      <c r="A58" s="6" t="s">
        <v>190</v>
      </c>
      <c r="B58" s="7" t="s">
        <v>0</v>
      </c>
      <c r="C58" s="90" t="s">
        <v>0</v>
      </c>
      <c r="D58" s="90" t="s">
        <v>0</v>
      </c>
      <c r="E58" s="65"/>
      <c r="F58" s="65"/>
    </row>
    <row r="59" spans="1:6" s="9" customFormat="1" x14ac:dyDescent="0.25">
      <c r="A59" s="6" t="s">
        <v>191</v>
      </c>
      <c r="B59" s="16" t="s">
        <v>192</v>
      </c>
      <c r="C59" s="90" t="s">
        <v>0</v>
      </c>
      <c r="D59" s="90" t="s">
        <v>0</v>
      </c>
      <c r="E59" s="65"/>
      <c r="F59" s="65"/>
    </row>
    <row r="60" spans="1:6" s="9" customFormat="1" x14ac:dyDescent="0.25">
      <c r="A60" s="6" t="s">
        <v>193</v>
      </c>
      <c r="B60" s="7" t="s">
        <v>0</v>
      </c>
      <c r="C60" s="90" t="s">
        <v>0</v>
      </c>
      <c r="D60" s="90" t="s">
        <v>0</v>
      </c>
      <c r="E60" s="65"/>
      <c r="F60" s="65"/>
    </row>
    <row r="61" spans="1:6" s="9" customFormat="1" x14ac:dyDescent="0.25">
      <c r="A61" s="18" t="s">
        <v>194</v>
      </c>
      <c r="B61" s="7" t="s">
        <v>195</v>
      </c>
      <c r="C61" s="90" t="s">
        <v>0</v>
      </c>
      <c r="D61" s="90" t="s">
        <v>0</v>
      </c>
      <c r="E61" s="55"/>
      <c r="F61" s="55"/>
    </row>
    <row r="62" spans="1:6" s="9" customFormat="1" x14ac:dyDescent="0.25">
      <c r="A62" s="18" t="s">
        <v>196</v>
      </c>
      <c r="B62" s="7" t="s">
        <v>197</v>
      </c>
      <c r="C62" s="90">
        <v>160099651</v>
      </c>
      <c r="D62" s="90">
        <v>34128493</v>
      </c>
      <c r="E62" s="55"/>
      <c r="F62" s="55"/>
    </row>
    <row r="63" spans="1:6" s="9" customFormat="1" x14ac:dyDescent="0.25">
      <c r="A63" s="18" t="s">
        <v>198</v>
      </c>
      <c r="B63" s="19" t="s">
        <v>199</v>
      </c>
      <c r="C63" s="61" t="s">
        <v>0</v>
      </c>
      <c r="D63" s="61" t="s">
        <v>0</v>
      </c>
      <c r="E63" s="64"/>
      <c r="F63" s="64"/>
    </row>
    <row r="64" spans="1:6" s="9" customFormat="1" x14ac:dyDescent="0.25">
      <c r="A64" s="18" t="s">
        <v>200</v>
      </c>
      <c r="B64" s="7" t="s">
        <v>201</v>
      </c>
      <c r="C64" s="54" t="s">
        <v>0</v>
      </c>
      <c r="D64" s="54" t="s">
        <v>0</v>
      </c>
      <c r="E64" s="55"/>
      <c r="F64" s="55"/>
    </row>
    <row r="65" spans="1:6" s="9" customFormat="1" x14ac:dyDescent="0.25">
      <c r="A65" s="18" t="s">
        <v>202</v>
      </c>
      <c r="B65" s="7" t="s">
        <v>203</v>
      </c>
      <c r="C65" s="93">
        <f>SUM(C62:C64)</f>
        <v>160099651</v>
      </c>
      <c r="D65" s="93">
        <v>34128493</v>
      </c>
      <c r="E65" s="55">
        <f>+C65-D65</f>
        <v>125971158</v>
      </c>
      <c r="F65" s="64"/>
    </row>
    <row r="66" spans="1:6" s="9" customFormat="1" x14ac:dyDescent="0.25">
      <c r="A66" s="6" t="s">
        <v>204</v>
      </c>
      <c r="B66" s="7" t="s">
        <v>0</v>
      </c>
      <c r="C66" s="56" t="s">
        <v>0</v>
      </c>
      <c r="D66" s="56" t="s">
        <v>0</v>
      </c>
      <c r="E66" s="65"/>
      <c r="F66" s="65"/>
    </row>
    <row r="67" spans="1:6" s="9" customFormat="1" x14ac:dyDescent="0.25">
      <c r="A67" s="18" t="s">
        <v>205</v>
      </c>
      <c r="B67" s="19" t="s">
        <v>206</v>
      </c>
      <c r="C67" s="61" t="s">
        <v>0</v>
      </c>
      <c r="D67" s="61" t="s">
        <v>0</v>
      </c>
      <c r="E67" s="64"/>
      <c r="F67" s="64"/>
    </row>
    <row r="68" spans="1:6" s="9" customFormat="1" x14ac:dyDescent="0.25">
      <c r="A68" s="6" t="s">
        <v>207</v>
      </c>
      <c r="B68" s="7" t="s">
        <v>0</v>
      </c>
      <c r="C68" s="56" t="s">
        <v>0</v>
      </c>
      <c r="D68" s="56" t="s">
        <v>0</v>
      </c>
      <c r="E68" s="65"/>
      <c r="F68" s="65"/>
    </row>
    <row r="69" spans="1:6" s="9" customFormat="1" x14ac:dyDescent="0.25">
      <c r="A69" s="18" t="s">
        <v>208</v>
      </c>
      <c r="B69" s="7" t="s">
        <v>209</v>
      </c>
      <c r="C69" s="95">
        <v>476178</v>
      </c>
      <c r="D69" s="95">
        <v>695930</v>
      </c>
      <c r="E69" s="55"/>
      <c r="F69" s="55">
        <f>+D69-C69</f>
        <v>219752</v>
      </c>
    </row>
    <row r="70" spans="1:6" s="9" customFormat="1" x14ac:dyDescent="0.25">
      <c r="A70" s="6" t="s">
        <v>210</v>
      </c>
      <c r="B70" s="7" t="s">
        <v>0</v>
      </c>
      <c r="C70" s="56" t="s">
        <v>0</v>
      </c>
      <c r="D70" s="56" t="s">
        <v>0</v>
      </c>
      <c r="E70" s="65"/>
      <c r="F70" s="65"/>
    </row>
    <row r="71" spans="1:6" s="9" customFormat="1" x14ac:dyDescent="0.25">
      <c r="A71" s="18" t="s">
        <v>211</v>
      </c>
      <c r="B71" s="7" t="s">
        <v>212</v>
      </c>
      <c r="C71" s="94">
        <f>C20+C39+C47+C57+C65+C69</f>
        <v>291269810</v>
      </c>
      <c r="D71" s="94">
        <f>D20+D39+D47+D57+D65+D69</f>
        <v>265247189</v>
      </c>
      <c r="E71" s="55"/>
      <c r="F71" s="55"/>
    </row>
    <row r="72" spans="1:6" s="9" customFormat="1" x14ac:dyDescent="0.25">
      <c r="A72" s="6" t="s">
        <v>213</v>
      </c>
      <c r="B72" s="7" t="s">
        <v>0</v>
      </c>
      <c r="C72" s="56"/>
      <c r="D72" s="56"/>
      <c r="E72" s="65"/>
      <c r="F72" s="65"/>
    </row>
    <row r="73" spans="1:6" s="9" customFormat="1" x14ac:dyDescent="0.25">
      <c r="A73" s="6" t="s">
        <v>214</v>
      </c>
      <c r="B73" s="16" t="s">
        <v>215</v>
      </c>
      <c r="C73" s="58"/>
      <c r="D73" s="56" t="s">
        <v>0</v>
      </c>
      <c r="E73" s="65"/>
      <c r="F73" s="65"/>
    </row>
    <row r="74" spans="1:6" s="9" customFormat="1" x14ac:dyDescent="0.25">
      <c r="A74" s="6" t="s">
        <v>216</v>
      </c>
      <c r="B74" s="17" t="s">
        <v>0</v>
      </c>
      <c r="C74" s="58" t="s">
        <v>0</v>
      </c>
      <c r="D74" s="56" t="s">
        <v>0</v>
      </c>
      <c r="E74" s="65"/>
      <c r="F74" s="65"/>
    </row>
    <row r="75" spans="1:6" s="9" customFormat="1" x14ac:dyDescent="0.25">
      <c r="A75" s="6" t="s">
        <v>217</v>
      </c>
      <c r="B75" s="16" t="s">
        <v>218</v>
      </c>
      <c r="C75" s="58" t="s">
        <v>0</v>
      </c>
      <c r="D75" s="56" t="s">
        <v>0</v>
      </c>
      <c r="E75" s="65"/>
      <c r="F75" s="65"/>
    </row>
    <row r="76" spans="1:6" s="9" customFormat="1" x14ac:dyDescent="0.25">
      <c r="A76" s="6" t="s">
        <v>219</v>
      </c>
      <c r="B76" s="19" t="s">
        <v>0</v>
      </c>
      <c r="C76" s="56" t="s">
        <v>0</v>
      </c>
      <c r="D76" s="56" t="s">
        <v>0</v>
      </c>
      <c r="E76" s="65"/>
      <c r="F76" s="65"/>
    </row>
    <row r="77" spans="1:6" s="9" customFormat="1" ht="22.5" x14ac:dyDescent="0.25">
      <c r="A77" s="18" t="s">
        <v>220</v>
      </c>
      <c r="B77" s="19" t="s">
        <v>221</v>
      </c>
      <c r="C77" s="87"/>
      <c r="D77" s="87"/>
      <c r="E77" s="55"/>
      <c r="F77" s="55"/>
    </row>
    <row r="78" spans="1:6" s="9" customFormat="1" ht="33" customHeight="1" x14ac:dyDescent="0.25">
      <c r="A78" s="18" t="s">
        <v>222</v>
      </c>
      <c r="B78" s="19" t="s">
        <v>223</v>
      </c>
      <c r="C78" s="54" t="s">
        <v>0</v>
      </c>
      <c r="D78" s="54" t="s">
        <v>0</v>
      </c>
      <c r="E78" s="55"/>
      <c r="F78" s="55"/>
    </row>
    <row r="79" spans="1:6" s="9" customFormat="1" ht="35.25" customHeight="1" x14ac:dyDescent="0.25">
      <c r="A79" s="18" t="s">
        <v>224</v>
      </c>
      <c r="B79" s="19" t="s">
        <v>225</v>
      </c>
      <c r="C79" s="87"/>
      <c r="D79" s="54" t="s">
        <v>0</v>
      </c>
      <c r="E79" s="55"/>
      <c r="F79" s="55"/>
    </row>
    <row r="80" spans="1:6" s="9" customFormat="1" ht="22.5" x14ac:dyDescent="0.25">
      <c r="A80" s="18" t="s">
        <v>226</v>
      </c>
      <c r="B80" s="19" t="s">
        <v>227</v>
      </c>
      <c r="C80" s="54" t="s">
        <v>0</v>
      </c>
      <c r="D80" s="54" t="s">
        <v>0</v>
      </c>
      <c r="E80" s="55"/>
      <c r="F80" s="55"/>
    </row>
    <row r="81" spans="1:6" s="9" customFormat="1" x14ac:dyDescent="0.25">
      <c r="A81" s="18" t="s">
        <v>228</v>
      </c>
      <c r="B81" s="7" t="s">
        <v>229</v>
      </c>
      <c r="C81" s="96">
        <f>SUM(C77:C80)</f>
        <v>0</v>
      </c>
      <c r="D81" s="96">
        <f>SUM(D77:D80)</f>
        <v>0</v>
      </c>
      <c r="E81" s="64"/>
      <c r="F81" s="64"/>
    </row>
    <row r="82" spans="1:6" s="9" customFormat="1" x14ac:dyDescent="0.25">
      <c r="A82" s="6" t="s">
        <v>230</v>
      </c>
      <c r="B82" s="7" t="s">
        <v>0</v>
      </c>
      <c r="C82" s="56" t="s">
        <v>0</v>
      </c>
      <c r="D82" s="56" t="s">
        <v>0</v>
      </c>
      <c r="E82" s="65"/>
      <c r="F82" s="65"/>
    </row>
    <row r="83" spans="1:6" s="9" customFormat="1" x14ac:dyDescent="0.25">
      <c r="A83" s="6" t="s">
        <v>231</v>
      </c>
      <c r="B83" s="16" t="s">
        <v>232</v>
      </c>
      <c r="C83" s="56" t="s">
        <v>0</v>
      </c>
      <c r="D83" s="56" t="s">
        <v>0</v>
      </c>
      <c r="E83" s="65"/>
      <c r="F83" s="65"/>
    </row>
    <row r="84" spans="1:6" s="9" customFormat="1" x14ac:dyDescent="0.25">
      <c r="A84" s="6" t="s">
        <v>233</v>
      </c>
      <c r="B84" s="19" t="s">
        <v>0</v>
      </c>
      <c r="C84" s="56" t="s">
        <v>0</v>
      </c>
      <c r="D84" s="56" t="s">
        <v>0</v>
      </c>
      <c r="E84" s="65"/>
      <c r="F84" s="65"/>
    </row>
    <row r="85" spans="1:6" s="9" customFormat="1" x14ac:dyDescent="0.25">
      <c r="A85" s="18" t="s">
        <v>234</v>
      </c>
      <c r="B85" s="19" t="s">
        <v>235</v>
      </c>
      <c r="C85" s="87"/>
      <c r="D85" s="87"/>
      <c r="E85" s="55"/>
      <c r="F85" s="55"/>
    </row>
    <row r="86" spans="1:6" s="9" customFormat="1" x14ac:dyDescent="0.25">
      <c r="A86" s="18" t="s">
        <v>236</v>
      </c>
      <c r="B86" s="19" t="s">
        <v>237</v>
      </c>
      <c r="C86" s="87"/>
      <c r="D86" s="87"/>
      <c r="E86" s="55"/>
      <c r="F86" s="55"/>
    </row>
    <row r="87" spans="1:6" s="9" customFormat="1" x14ac:dyDescent="0.25">
      <c r="A87" s="18" t="s">
        <v>238</v>
      </c>
      <c r="B87" s="19" t="s">
        <v>239</v>
      </c>
      <c r="C87" s="89"/>
      <c r="D87" s="89"/>
      <c r="E87" s="64"/>
      <c r="F87" s="64"/>
    </row>
    <row r="88" spans="1:6" s="9" customFormat="1" x14ac:dyDescent="0.25">
      <c r="A88" s="18" t="s">
        <v>240</v>
      </c>
      <c r="B88" s="19" t="s">
        <v>241</v>
      </c>
      <c r="C88" s="89"/>
      <c r="D88" s="89"/>
      <c r="E88" s="64"/>
      <c r="F88" s="64"/>
    </row>
    <row r="89" spans="1:6" s="9" customFormat="1" x14ac:dyDescent="0.25">
      <c r="A89" s="18" t="s">
        <v>242</v>
      </c>
      <c r="B89" s="19" t="s">
        <v>243</v>
      </c>
      <c r="C89" s="96">
        <f>SUM(C85:C86,C87,C88)</f>
        <v>0</v>
      </c>
      <c r="D89" s="96">
        <f>SUM(D85:D86,D87,D88)</f>
        <v>0</v>
      </c>
      <c r="E89" s="64"/>
      <c r="F89" s="64"/>
    </row>
    <row r="90" spans="1:6" s="9" customFormat="1" x14ac:dyDescent="0.25">
      <c r="A90" s="6" t="s">
        <v>244</v>
      </c>
      <c r="B90" s="19" t="s">
        <v>0</v>
      </c>
      <c r="C90" s="56" t="s">
        <v>0</v>
      </c>
      <c r="D90" s="56" t="s">
        <v>0</v>
      </c>
      <c r="E90" s="65"/>
      <c r="F90" s="65"/>
    </row>
    <row r="91" spans="1:6" s="9" customFormat="1" x14ac:dyDescent="0.25">
      <c r="A91" s="6" t="s">
        <v>245</v>
      </c>
      <c r="B91" s="16" t="s">
        <v>246</v>
      </c>
      <c r="C91" s="58" t="s">
        <v>0</v>
      </c>
      <c r="D91" s="56" t="s">
        <v>0</v>
      </c>
      <c r="E91" s="65"/>
      <c r="F91" s="65"/>
    </row>
    <row r="92" spans="1:6" s="9" customFormat="1" x14ac:dyDescent="0.25">
      <c r="A92" s="6" t="s">
        <v>247</v>
      </c>
      <c r="B92" s="19" t="s">
        <v>0</v>
      </c>
      <c r="C92" s="56" t="s">
        <v>0</v>
      </c>
      <c r="D92" s="56" t="s">
        <v>0</v>
      </c>
      <c r="E92" s="65"/>
      <c r="F92" s="65"/>
    </row>
    <row r="93" spans="1:6" s="9" customFormat="1" x14ac:dyDescent="0.25">
      <c r="A93" s="18" t="s">
        <v>248</v>
      </c>
      <c r="B93" s="25" t="s">
        <v>0</v>
      </c>
      <c r="C93" s="54" t="s">
        <v>0</v>
      </c>
      <c r="D93" s="54" t="s">
        <v>0</v>
      </c>
      <c r="E93" s="55"/>
      <c r="F93" s="55"/>
    </row>
    <row r="94" spans="1:6" s="9" customFormat="1" x14ac:dyDescent="0.25">
      <c r="A94" s="18" t="s">
        <v>249</v>
      </c>
      <c r="B94" s="25" t="s">
        <v>246</v>
      </c>
      <c r="C94" s="88">
        <v>78555431</v>
      </c>
      <c r="D94" s="88">
        <v>2000000</v>
      </c>
      <c r="E94" s="55">
        <f>+C94-D94</f>
        <v>76555431</v>
      </c>
      <c r="F94" s="55"/>
    </row>
    <row r="95" spans="1:6" s="9" customFormat="1" x14ac:dyDescent="0.25">
      <c r="A95" s="18" t="s">
        <v>250</v>
      </c>
      <c r="B95" s="25" t="s">
        <v>251</v>
      </c>
      <c r="C95" s="54" t="s">
        <v>0</v>
      </c>
      <c r="D95" s="54" t="s">
        <v>0</v>
      </c>
      <c r="E95" s="55"/>
      <c r="F95" s="55"/>
    </row>
    <row r="96" spans="1:6" s="9" customFormat="1" x14ac:dyDescent="0.25">
      <c r="A96" s="18" t="s">
        <v>252</v>
      </c>
      <c r="B96" s="19" t="s">
        <v>253</v>
      </c>
      <c r="C96" s="93">
        <f>SUM(C94:C95)</f>
        <v>78555431</v>
      </c>
      <c r="D96" s="93">
        <f>SUM(D94:D95)</f>
        <v>2000000</v>
      </c>
      <c r="E96" s="64"/>
      <c r="F96" s="64"/>
    </row>
    <row r="97" spans="1:6" s="9" customFormat="1" x14ac:dyDescent="0.25">
      <c r="A97" s="6" t="s">
        <v>254</v>
      </c>
      <c r="B97" s="19" t="s">
        <v>0</v>
      </c>
      <c r="C97" s="56" t="s">
        <v>0</v>
      </c>
      <c r="D97" s="56" t="s">
        <v>0</v>
      </c>
      <c r="E97" s="65"/>
      <c r="F97" s="65"/>
    </row>
    <row r="98" spans="1:6" s="9" customFormat="1" x14ac:dyDescent="0.25">
      <c r="A98" s="6" t="s">
        <v>255</v>
      </c>
      <c r="B98" s="16" t="s">
        <v>256</v>
      </c>
      <c r="C98" s="58" t="s">
        <v>0</v>
      </c>
      <c r="D98" s="56" t="s">
        <v>0</v>
      </c>
      <c r="E98" s="65"/>
      <c r="F98" s="65"/>
    </row>
    <row r="99" spans="1:6" s="9" customFormat="1" x14ac:dyDescent="0.25">
      <c r="A99" s="6" t="s">
        <v>257</v>
      </c>
      <c r="B99" s="17" t="s">
        <v>0</v>
      </c>
      <c r="C99" s="58" t="s">
        <v>0</v>
      </c>
      <c r="D99" s="56" t="s">
        <v>0</v>
      </c>
      <c r="E99" s="65"/>
      <c r="F99" s="65"/>
    </row>
    <row r="100" spans="1:6" s="9" customFormat="1" x14ac:dyDescent="0.25">
      <c r="A100" s="6" t="s">
        <v>258</v>
      </c>
      <c r="B100" s="16" t="s">
        <v>259</v>
      </c>
      <c r="C100" s="58" t="s">
        <v>0</v>
      </c>
      <c r="D100" s="56" t="s">
        <v>0</v>
      </c>
      <c r="E100" s="65"/>
      <c r="F100" s="65"/>
    </row>
    <row r="101" spans="1:6" s="9" customFormat="1" x14ac:dyDescent="0.25">
      <c r="A101" s="6" t="s">
        <v>260</v>
      </c>
      <c r="B101" s="7" t="s">
        <v>0</v>
      </c>
      <c r="C101" s="56" t="s">
        <v>0</v>
      </c>
      <c r="D101" s="56" t="s">
        <v>0</v>
      </c>
      <c r="E101" s="65"/>
      <c r="F101" s="65"/>
    </row>
    <row r="102" spans="1:6" s="9" customFormat="1" x14ac:dyDescent="0.25">
      <c r="A102" s="18" t="s">
        <v>261</v>
      </c>
      <c r="B102" s="7" t="s">
        <v>262</v>
      </c>
      <c r="C102" s="88">
        <v>18962500</v>
      </c>
      <c r="D102" s="87">
        <v>0</v>
      </c>
      <c r="E102" s="55"/>
      <c r="F102" s="55"/>
    </row>
    <row r="103" spans="1:6" s="9" customFormat="1" x14ac:dyDescent="0.25">
      <c r="A103" s="18" t="s">
        <v>263</v>
      </c>
      <c r="B103" s="7" t="s">
        <v>264</v>
      </c>
      <c r="C103" s="88">
        <v>208554107</v>
      </c>
      <c r="D103" s="88">
        <v>84934641</v>
      </c>
      <c r="E103" s="55"/>
      <c r="F103" s="55"/>
    </row>
    <row r="104" spans="1:6" s="9" customFormat="1" x14ac:dyDescent="0.25">
      <c r="A104" s="18" t="s">
        <v>265</v>
      </c>
      <c r="B104" s="7" t="s">
        <v>266</v>
      </c>
      <c r="C104" s="88">
        <v>16661064</v>
      </c>
      <c r="D104" s="88">
        <v>12847771</v>
      </c>
      <c r="E104" s="55"/>
      <c r="F104" s="55"/>
    </row>
    <row r="105" spans="1:6" s="9" customFormat="1" x14ac:dyDescent="0.25">
      <c r="A105" s="18" t="s">
        <v>267</v>
      </c>
      <c r="B105" s="7" t="s">
        <v>268</v>
      </c>
      <c r="C105" s="88">
        <v>5164300</v>
      </c>
      <c r="D105" s="88">
        <v>4429576</v>
      </c>
      <c r="E105" s="55"/>
      <c r="F105" s="55"/>
    </row>
    <row r="106" spans="1:6" s="9" customFormat="1" x14ac:dyDescent="0.25">
      <c r="A106" s="18" t="s">
        <v>269</v>
      </c>
      <c r="B106" s="7" t="s">
        <v>270</v>
      </c>
      <c r="C106" s="88">
        <v>1388920</v>
      </c>
      <c r="D106" s="88">
        <v>1388921</v>
      </c>
      <c r="E106" s="55"/>
      <c r="F106" s="55"/>
    </row>
    <row r="107" spans="1:6" s="9" customFormat="1" x14ac:dyDescent="0.25">
      <c r="A107" s="18" t="s">
        <v>271</v>
      </c>
      <c r="B107" s="7" t="s">
        <v>272</v>
      </c>
      <c r="C107" s="88">
        <v>924224</v>
      </c>
      <c r="D107" s="88">
        <v>777135</v>
      </c>
      <c r="E107" s="55"/>
      <c r="F107" s="55"/>
    </row>
    <row r="108" spans="1:6" s="9" customFormat="1" x14ac:dyDescent="0.25">
      <c r="A108" s="18" t="s">
        <v>273</v>
      </c>
      <c r="B108" s="19" t="s">
        <v>274</v>
      </c>
      <c r="C108" s="90">
        <v>1135155</v>
      </c>
      <c r="D108" s="90">
        <v>1112162</v>
      </c>
      <c r="E108" s="55"/>
      <c r="F108" s="64"/>
    </row>
    <row r="109" spans="1:6" s="9" customFormat="1" x14ac:dyDescent="0.25">
      <c r="A109" s="18" t="s">
        <v>275</v>
      </c>
      <c r="B109" s="25" t="s">
        <v>276</v>
      </c>
      <c r="C109" s="88">
        <v>170062</v>
      </c>
      <c r="D109" s="88">
        <v>147069</v>
      </c>
      <c r="E109" s="55"/>
      <c r="F109" s="55"/>
    </row>
    <row r="110" spans="1:6" s="9" customFormat="1" x14ac:dyDescent="0.25">
      <c r="A110" s="18" t="s">
        <v>277</v>
      </c>
      <c r="B110" s="25" t="s">
        <v>278</v>
      </c>
      <c r="C110" s="88">
        <v>965093</v>
      </c>
      <c r="D110" s="88">
        <v>965093</v>
      </c>
      <c r="E110" s="55"/>
      <c r="F110" s="55"/>
    </row>
    <row r="111" spans="1:6" s="9" customFormat="1" x14ac:dyDescent="0.25">
      <c r="A111" s="18" t="s">
        <v>279</v>
      </c>
      <c r="B111" s="7" t="s">
        <v>280</v>
      </c>
      <c r="C111" s="93">
        <f>SUM(C102:C108)</f>
        <v>252790270</v>
      </c>
      <c r="D111" s="93">
        <f>SUM(D102:D108)+1</f>
        <v>105490207</v>
      </c>
      <c r="E111" s="55">
        <f>+C111-D111</f>
        <v>147300063</v>
      </c>
      <c r="F111" s="64"/>
    </row>
    <row r="112" spans="1:6" s="9" customFormat="1" x14ac:dyDescent="0.25">
      <c r="A112" s="6" t="s">
        <v>281</v>
      </c>
      <c r="B112" s="7" t="s">
        <v>0</v>
      </c>
      <c r="C112" s="56"/>
      <c r="D112" s="56"/>
      <c r="E112" s="65"/>
      <c r="F112" s="65"/>
    </row>
    <row r="113" spans="1:6" s="9" customFormat="1" x14ac:dyDescent="0.25">
      <c r="A113" s="6" t="s">
        <v>282</v>
      </c>
      <c r="B113" s="16" t="s">
        <v>283</v>
      </c>
      <c r="C113" s="58" t="s">
        <v>0</v>
      </c>
      <c r="D113" s="56" t="s">
        <v>0</v>
      </c>
      <c r="E113" s="65"/>
      <c r="F113" s="65"/>
    </row>
    <row r="114" spans="1:6" s="9" customFormat="1" x14ac:dyDescent="0.25">
      <c r="A114" s="6" t="s">
        <v>284</v>
      </c>
      <c r="B114" s="7" t="s">
        <v>0</v>
      </c>
      <c r="C114" s="56" t="s">
        <v>0</v>
      </c>
      <c r="D114" s="56" t="s">
        <v>0</v>
      </c>
      <c r="E114" s="65"/>
      <c r="F114" s="65"/>
    </row>
    <row r="115" spans="1:6" s="9" customFormat="1" x14ac:dyDescent="0.25">
      <c r="A115" s="18" t="s">
        <v>285</v>
      </c>
      <c r="B115" s="7" t="s">
        <v>286</v>
      </c>
      <c r="C115" s="88">
        <v>16040195</v>
      </c>
      <c r="D115" s="88">
        <v>9538064</v>
      </c>
      <c r="E115" s="55"/>
      <c r="F115" s="55"/>
    </row>
    <row r="116" spans="1:6" s="9" customFormat="1" x14ac:dyDescent="0.25">
      <c r="A116" s="18" t="s">
        <v>287</v>
      </c>
      <c r="B116" s="7" t="s">
        <v>288</v>
      </c>
      <c r="C116" s="88">
        <v>8450451</v>
      </c>
      <c r="D116" s="88">
        <v>7721512</v>
      </c>
      <c r="E116" s="55"/>
      <c r="F116" s="55"/>
    </row>
    <row r="117" spans="1:6" s="9" customFormat="1" x14ac:dyDescent="0.25">
      <c r="A117" s="18" t="s">
        <v>289</v>
      </c>
      <c r="B117" s="7" t="s">
        <v>290</v>
      </c>
      <c r="C117" s="88">
        <v>4117592</v>
      </c>
      <c r="D117" s="88">
        <v>3476750</v>
      </c>
      <c r="E117" s="55"/>
      <c r="F117" s="55"/>
    </row>
    <row r="118" spans="1:6" s="9" customFormat="1" x14ac:dyDescent="0.25">
      <c r="A118" s="18" t="s">
        <v>291</v>
      </c>
      <c r="B118" s="7" t="s">
        <v>292</v>
      </c>
      <c r="C118" s="88">
        <v>1036009</v>
      </c>
      <c r="D118" s="88">
        <v>925565</v>
      </c>
      <c r="E118" s="55"/>
      <c r="F118" s="55"/>
    </row>
    <row r="119" spans="1:6" s="9" customFormat="1" x14ac:dyDescent="0.25">
      <c r="A119" s="18" t="s">
        <v>293</v>
      </c>
      <c r="B119" s="7" t="s">
        <v>294</v>
      </c>
      <c r="C119" s="88">
        <v>694023</v>
      </c>
      <c r="D119" s="88">
        <v>613076</v>
      </c>
      <c r="E119" s="55"/>
      <c r="F119" s="55"/>
    </row>
    <row r="120" spans="1:6" s="9" customFormat="1" x14ac:dyDescent="0.25">
      <c r="A120" s="18" t="s">
        <v>295</v>
      </c>
      <c r="B120" s="19" t="s">
        <v>296</v>
      </c>
      <c r="C120" s="90">
        <v>776240</v>
      </c>
      <c r="D120" s="90">
        <v>667250</v>
      </c>
      <c r="E120" s="64"/>
      <c r="F120" s="64"/>
    </row>
    <row r="121" spans="1:6" s="9" customFormat="1" x14ac:dyDescent="0.25">
      <c r="A121" s="18" t="s">
        <v>297</v>
      </c>
      <c r="B121" s="25" t="s">
        <v>298</v>
      </c>
      <c r="C121" s="88">
        <v>112274</v>
      </c>
      <c r="D121" s="88">
        <v>99793</v>
      </c>
      <c r="E121" s="55"/>
      <c r="F121" s="55"/>
    </row>
    <row r="122" spans="1:6" s="9" customFormat="1" x14ac:dyDescent="0.25">
      <c r="A122" s="18" t="s">
        <v>299</v>
      </c>
      <c r="B122" s="25" t="s">
        <v>300</v>
      </c>
      <c r="C122" s="88">
        <v>663966</v>
      </c>
      <c r="D122" s="88">
        <v>567457</v>
      </c>
      <c r="E122" s="55"/>
      <c r="F122" s="55"/>
    </row>
    <row r="123" spans="1:6" s="9" customFormat="1" x14ac:dyDescent="0.25">
      <c r="A123" s="18" t="s">
        <v>301</v>
      </c>
      <c r="B123" s="7" t="s">
        <v>302</v>
      </c>
      <c r="C123" s="93">
        <f>SUM(C115:C120)</f>
        <v>31114510</v>
      </c>
      <c r="D123" s="93">
        <f>SUM(D115:D120)</f>
        <v>22942217</v>
      </c>
      <c r="E123" s="64"/>
      <c r="F123" s="64"/>
    </row>
    <row r="124" spans="1:6" s="9" customFormat="1" x14ac:dyDescent="0.25">
      <c r="A124" s="6" t="s">
        <v>303</v>
      </c>
      <c r="B124" s="7" t="s">
        <v>0</v>
      </c>
      <c r="C124" s="56"/>
      <c r="D124" s="56"/>
      <c r="E124" s="65"/>
      <c r="F124" s="65"/>
    </row>
    <row r="125" spans="1:6" s="9" customFormat="1" x14ac:dyDescent="0.25">
      <c r="A125" s="6" t="s">
        <v>304</v>
      </c>
      <c r="B125" s="29" t="s">
        <v>305</v>
      </c>
      <c r="C125" s="56" t="s">
        <v>0</v>
      </c>
      <c r="D125" s="56" t="s">
        <v>0</v>
      </c>
      <c r="E125" s="65"/>
      <c r="F125" s="65"/>
    </row>
    <row r="126" spans="1:6" s="9" customFormat="1" x14ac:dyDescent="0.25">
      <c r="A126" s="6" t="s">
        <v>306</v>
      </c>
      <c r="B126" s="19" t="s">
        <v>0</v>
      </c>
      <c r="C126" s="56" t="s">
        <v>0</v>
      </c>
      <c r="D126" s="56" t="s">
        <v>0</v>
      </c>
      <c r="E126" s="65"/>
      <c r="F126" s="65"/>
    </row>
    <row r="127" spans="1:6" s="9" customFormat="1" x14ac:dyDescent="0.25">
      <c r="A127" s="18" t="s">
        <v>307</v>
      </c>
      <c r="B127" s="30" t="s">
        <v>308</v>
      </c>
      <c r="C127" s="54" t="s">
        <v>0</v>
      </c>
      <c r="D127" s="54" t="s">
        <v>0</v>
      </c>
      <c r="E127" s="55"/>
      <c r="F127" s="55"/>
    </row>
    <row r="128" spans="1:6" s="9" customFormat="1" x14ac:dyDescent="0.25">
      <c r="A128" s="18" t="s">
        <v>309</v>
      </c>
      <c r="B128" s="30" t="s">
        <v>310</v>
      </c>
      <c r="C128" s="54" t="s">
        <v>0</v>
      </c>
      <c r="D128" s="54" t="s">
        <v>0</v>
      </c>
      <c r="E128" s="55"/>
      <c r="F128" s="55"/>
    </row>
    <row r="129" spans="1:6" s="9" customFormat="1" x14ac:dyDescent="0.25">
      <c r="A129" s="18" t="s">
        <v>311</v>
      </c>
      <c r="B129" s="30" t="s">
        <v>312</v>
      </c>
      <c r="C129" s="54" t="s">
        <v>0</v>
      </c>
      <c r="D129" s="54" t="s">
        <v>0</v>
      </c>
      <c r="E129" s="55"/>
      <c r="F129" s="55"/>
    </row>
    <row r="130" spans="1:6" s="9" customFormat="1" x14ac:dyDescent="0.25">
      <c r="A130" s="18" t="s">
        <v>313</v>
      </c>
      <c r="B130" s="30" t="s">
        <v>314</v>
      </c>
      <c r="C130" s="54" t="s">
        <v>0</v>
      </c>
      <c r="D130" s="54" t="s">
        <v>0</v>
      </c>
      <c r="E130" s="55"/>
      <c r="F130" s="55"/>
    </row>
    <row r="131" spans="1:6" s="9" customFormat="1" x14ac:dyDescent="0.25">
      <c r="A131" s="18" t="s">
        <v>315</v>
      </c>
      <c r="B131" s="30" t="s">
        <v>316</v>
      </c>
      <c r="C131" s="54" t="s">
        <v>0</v>
      </c>
      <c r="D131" s="54" t="s">
        <v>0</v>
      </c>
      <c r="E131" s="55"/>
      <c r="F131" s="55"/>
    </row>
    <row r="132" spans="1:6" s="9" customFormat="1" x14ac:dyDescent="0.25">
      <c r="A132" s="18" t="s">
        <v>317</v>
      </c>
      <c r="B132" s="30" t="s">
        <v>318</v>
      </c>
      <c r="C132" s="61" t="s">
        <v>0</v>
      </c>
      <c r="D132" s="61" t="s">
        <v>0</v>
      </c>
      <c r="E132" s="64"/>
      <c r="F132" s="64"/>
    </row>
    <row r="133" spans="1:6" s="9" customFormat="1" x14ac:dyDescent="0.25">
      <c r="A133" s="18" t="s">
        <v>319</v>
      </c>
      <c r="B133" s="30" t="s">
        <v>320</v>
      </c>
      <c r="C133" s="61" t="s">
        <v>0</v>
      </c>
      <c r="D133" s="61" t="s">
        <v>0</v>
      </c>
      <c r="E133" s="64"/>
      <c r="F133" s="64"/>
    </row>
    <row r="134" spans="1:6" s="9" customFormat="1" x14ac:dyDescent="0.25">
      <c r="A134" s="6" t="s">
        <v>321</v>
      </c>
      <c r="B134" s="7" t="s">
        <v>0</v>
      </c>
      <c r="C134" s="56" t="s">
        <v>0</v>
      </c>
      <c r="D134" s="56" t="s">
        <v>0</v>
      </c>
      <c r="E134" s="65"/>
      <c r="F134" s="65"/>
    </row>
    <row r="135" spans="1:6" s="9" customFormat="1" x14ac:dyDescent="0.25">
      <c r="A135" s="18" t="s">
        <v>322</v>
      </c>
      <c r="B135" s="7" t="s">
        <v>323</v>
      </c>
      <c r="C135" s="94">
        <f>C111-C123</f>
        <v>221675760</v>
      </c>
      <c r="D135" s="94">
        <v>82547989</v>
      </c>
      <c r="E135" s="55"/>
      <c r="F135" s="55"/>
    </row>
    <row r="136" spans="1:6" s="9" customFormat="1" x14ac:dyDescent="0.25">
      <c r="A136" s="6" t="s">
        <v>324</v>
      </c>
      <c r="B136" s="7" t="s">
        <v>0</v>
      </c>
      <c r="C136" s="56"/>
      <c r="D136" s="56"/>
      <c r="E136" s="65"/>
      <c r="F136" s="65"/>
    </row>
    <row r="137" spans="1:6" s="9" customFormat="1" x14ac:dyDescent="0.25">
      <c r="A137" s="6" t="s">
        <v>325</v>
      </c>
      <c r="B137" s="16" t="s">
        <v>326</v>
      </c>
      <c r="C137" s="85"/>
      <c r="D137" s="56" t="s">
        <v>0</v>
      </c>
      <c r="E137" s="65"/>
      <c r="F137" s="65"/>
    </row>
    <row r="138" spans="1:6" s="9" customFormat="1" x14ac:dyDescent="0.25">
      <c r="A138" s="6" t="s">
        <v>327</v>
      </c>
      <c r="B138" s="7" t="s">
        <v>0</v>
      </c>
      <c r="C138" s="56" t="s">
        <v>0</v>
      </c>
      <c r="D138" s="56" t="s">
        <v>0</v>
      </c>
      <c r="E138" s="65"/>
      <c r="F138" s="65"/>
    </row>
    <row r="139" spans="1:6" s="9" customFormat="1" x14ac:dyDescent="0.25">
      <c r="A139" s="18" t="s">
        <v>328</v>
      </c>
      <c r="B139" s="7" t="s">
        <v>329</v>
      </c>
      <c r="C139" s="54" t="s">
        <v>0</v>
      </c>
      <c r="D139" s="54" t="s">
        <v>0</v>
      </c>
      <c r="E139" s="55"/>
      <c r="F139" s="55"/>
    </row>
    <row r="140" spans="1:6" s="9" customFormat="1" x14ac:dyDescent="0.25">
      <c r="A140" s="18" t="s">
        <v>330</v>
      </c>
      <c r="B140" s="7" t="s">
        <v>331</v>
      </c>
      <c r="C140" s="54" t="s">
        <v>0</v>
      </c>
      <c r="D140" s="54" t="s">
        <v>0</v>
      </c>
      <c r="E140" s="55"/>
      <c r="F140" s="55"/>
    </row>
    <row r="141" spans="1:6" s="9" customFormat="1" x14ac:dyDescent="0.25">
      <c r="A141" s="18" t="s">
        <v>332</v>
      </c>
      <c r="B141" s="7" t="s">
        <v>333</v>
      </c>
      <c r="C141" s="88">
        <v>1026953</v>
      </c>
      <c r="D141" s="88">
        <v>1026953</v>
      </c>
      <c r="E141" s="55">
        <f t="shared" ref="E141" si="0">+C141-D141</f>
        <v>0</v>
      </c>
      <c r="F141" s="55"/>
    </row>
    <row r="142" spans="1:6" s="9" customFormat="1" x14ac:dyDescent="0.25">
      <c r="A142" s="18" t="s">
        <v>334</v>
      </c>
      <c r="B142" s="7" t="s">
        <v>335</v>
      </c>
      <c r="C142" s="88">
        <v>-1402592</v>
      </c>
      <c r="D142" s="88">
        <v>-1215197</v>
      </c>
      <c r="E142" s="55"/>
      <c r="F142" s="55"/>
    </row>
    <row r="143" spans="1:6" s="9" customFormat="1" x14ac:dyDescent="0.25">
      <c r="A143" s="18" t="s">
        <v>336</v>
      </c>
      <c r="B143" s="19" t="s">
        <v>185</v>
      </c>
      <c r="C143" s="87"/>
      <c r="D143" s="87"/>
      <c r="E143" s="55"/>
      <c r="F143" s="55"/>
    </row>
    <row r="144" spans="1:6" s="9" customFormat="1" x14ac:dyDescent="0.25">
      <c r="A144" s="18" t="s">
        <v>337</v>
      </c>
      <c r="B144" s="19" t="s">
        <v>338</v>
      </c>
      <c r="C144" s="90">
        <v>2337920</v>
      </c>
      <c r="D144" s="90">
        <v>1891052</v>
      </c>
      <c r="E144" s="64"/>
      <c r="F144" s="64"/>
    </row>
    <row r="145" spans="1:6" s="9" customFormat="1" x14ac:dyDescent="0.25">
      <c r="A145" s="18" t="s">
        <v>339</v>
      </c>
      <c r="B145" s="25" t="s">
        <v>340</v>
      </c>
      <c r="C145" s="88">
        <v>1404864</v>
      </c>
      <c r="D145" s="88">
        <v>1404864</v>
      </c>
      <c r="E145" s="55"/>
      <c r="F145" s="55"/>
    </row>
    <row r="146" spans="1:6" s="9" customFormat="1" x14ac:dyDescent="0.25">
      <c r="A146" s="18" t="s">
        <v>341</v>
      </c>
      <c r="B146" s="25" t="s">
        <v>342</v>
      </c>
      <c r="C146" s="88">
        <v>550016</v>
      </c>
      <c r="D146" s="88">
        <v>103148</v>
      </c>
      <c r="E146" s="55"/>
      <c r="F146" s="55"/>
    </row>
    <row r="147" spans="1:6" s="9" customFormat="1" x14ac:dyDescent="0.25">
      <c r="A147" s="18" t="s">
        <v>343</v>
      </c>
      <c r="B147" s="25" t="s">
        <v>326</v>
      </c>
      <c r="C147" s="88">
        <v>383040</v>
      </c>
      <c r="D147" s="88">
        <v>383040</v>
      </c>
      <c r="E147" s="55"/>
      <c r="F147" s="55"/>
    </row>
    <row r="148" spans="1:6" s="9" customFormat="1" x14ac:dyDescent="0.25">
      <c r="A148" s="18" t="s">
        <v>344</v>
      </c>
      <c r="B148" s="7" t="s">
        <v>345</v>
      </c>
      <c r="C148" s="93">
        <f>SUM(C141:C144)</f>
        <v>1962281</v>
      </c>
      <c r="D148" s="93">
        <f>SUM(D141:D144)</f>
        <v>1702808</v>
      </c>
      <c r="E148" s="97">
        <v>446868</v>
      </c>
      <c r="F148" s="64"/>
    </row>
    <row r="149" spans="1:6" s="9" customFormat="1" x14ac:dyDescent="0.25">
      <c r="A149" s="6" t="s">
        <v>346</v>
      </c>
      <c r="B149" s="7" t="s">
        <v>0</v>
      </c>
      <c r="C149" s="56" t="s">
        <v>0</v>
      </c>
      <c r="D149" s="56" t="s">
        <v>0</v>
      </c>
      <c r="E149" s="65"/>
      <c r="F149" s="65"/>
    </row>
    <row r="150" spans="1:6" s="9" customFormat="1" x14ac:dyDescent="0.25">
      <c r="A150" s="6" t="s">
        <v>347</v>
      </c>
      <c r="B150" s="16" t="s">
        <v>348</v>
      </c>
      <c r="C150" s="58" t="s">
        <v>0</v>
      </c>
      <c r="D150" s="56" t="s">
        <v>0</v>
      </c>
      <c r="E150" s="65"/>
      <c r="F150" s="65"/>
    </row>
    <row r="151" spans="1:6" s="9" customFormat="1" x14ac:dyDescent="0.25">
      <c r="A151" s="6" t="s">
        <v>349</v>
      </c>
      <c r="B151" s="7" t="s">
        <v>0</v>
      </c>
      <c r="C151" s="56" t="s">
        <v>0</v>
      </c>
      <c r="D151" s="56" t="s">
        <v>0</v>
      </c>
      <c r="E151" s="65"/>
      <c r="F151" s="65"/>
    </row>
    <row r="152" spans="1:6" s="9" customFormat="1" x14ac:dyDescent="0.25">
      <c r="A152" s="18" t="s">
        <v>350</v>
      </c>
      <c r="B152" s="7" t="s">
        <v>351</v>
      </c>
      <c r="C152" s="87"/>
      <c r="D152" s="87"/>
      <c r="E152" s="55"/>
      <c r="F152" s="55"/>
    </row>
    <row r="153" spans="1:6" s="9" customFormat="1" x14ac:dyDescent="0.25">
      <c r="A153" s="18" t="s">
        <v>352</v>
      </c>
      <c r="B153" s="19" t="s">
        <v>185</v>
      </c>
      <c r="C153" s="87"/>
      <c r="D153" s="87"/>
      <c r="E153" s="55"/>
      <c r="F153" s="55"/>
    </row>
    <row r="154" spans="1:6" s="9" customFormat="1" x14ac:dyDescent="0.25">
      <c r="A154" s="18" t="s">
        <v>353</v>
      </c>
      <c r="B154" s="7" t="s">
        <v>354</v>
      </c>
      <c r="C154" s="87"/>
      <c r="D154" s="87"/>
      <c r="E154" s="55"/>
      <c r="F154" s="55"/>
    </row>
    <row r="155" spans="1:6" s="9" customFormat="1" x14ac:dyDescent="0.25">
      <c r="A155" s="18" t="s">
        <v>355</v>
      </c>
      <c r="B155" s="7" t="s">
        <v>356</v>
      </c>
      <c r="C155" s="87"/>
      <c r="D155" s="87"/>
      <c r="E155" s="55"/>
      <c r="F155" s="55"/>
    </row>
    <row r="156" spans="1:6" s="9" customFormat="1" x14ac:dyDescent="0.25">
      <c r="A156" s="18" t="s">
        <v>357</v>
      </c>
      <c r="B156" s="7" t="s">
        <v>358</v>
      </c>
      <c r="C156" s="87"/>
      <c r="D156" s="87"/>
      <c r="E156" s="55"/>
      <c r="F156" s="55"/>
    </row>
    <row r="157" spans="1:6" s="9" customFormat="1" x14ac:dyDescent="0.25">
      <c r="A157" s="18" t="s">
        <v>359</v>
      </c>
      <c r="B157" s="19" t="s">
        <v>348</v>
      </c>
      <c r="C157" s="87"/>
      <c r="D157" s="87"/>
      <c r="E157" s="64"/>
      <c r="F157" s="64"/>
    </row>
    <row r="158" spans="1:6" s="9" customFormat="1" x14ac:dyDescent="0.25">
      <c r="A158" s="18" t="s">
        <v>360</v>
      </c>
      <c r="B158" s="7" t="s">
        <v>361</v>
      </c>
      <c r="C158" s="92">
        <f>SUM(C152:C157)</f>
        <v>0</v>
      </c>
      <c r="D158" s="92">
        <f>SUM(D152:D157)</f>
        <v>0</v>
      </c>
      <c r="E158" s="64"/>
      <c r="F158" s="64"/>
    </row>
    <row r="159" spans="1:6" s="9" customFormat="1" x14ac:dyDescent="0.25">
      <c r="A159" s="6" t="s">
        <v>362</v>
      </c>
      <c r="B159" s="7" t="s">
        <v>0</v>
      </c>
      <c r="C159" s="56" t="s">
        <v>0</v>
      </c>
      <c r="D159" s="56" t="s">
        <v>0</v>
      </c>
      <c r="E159" s="65"/>
      <c r="F159" s="65"/>
    </row>
    <row r="160" spans="1:6" s="9" customFormat="1" x14ac:dyDescent="0.25">
      <c r="A160" s="18" t="s">
        <v>363</v>
      </c>
      <c r="B160" s="7" t="s">
        <v>364</v>
      </c>
      <c r="C160" s="94">
        <f>C81+C89+C96+C135+C148+C158</f>
        <v>302193472</v>
      </c>
      <c r="D160" s="94">
        <f>D81+D89+D96+D135+D148+D158</f>
        <v>86250797</v>
      </c>
      <c r="E160" s="55"/>
      <c r="F160" s="55"/>
    </row>
    <row r="161" spans="1:6" s="9" customFormat="1" x14ac:dyDescent="0.25">
      <c r="A161" s="6" t="s">
        <v>365</v>
      </c>
      <c r="B161" s="7" t="s">
        <v>0</v>
      </c>
      <c r="C161" s="56"/>
      <c r="D161" s="56"/>
      <c r="E161" s="65"/>
      <c r="F161" s="65"/>
    </row>
    <row r="162" spans="1:6" s="9" customFormat="1" x14ac:dyDescent="0.25">
      <c r="A162" s="18" t="s">
        <v>366</v>
      </c>
      <c r="B162" s="7" t="s">
        <v>367</v>
      </c>
      <c r="C162" s="94">
        <f>C71+C160</f>
        <v>593463282</v>
      </c>
      <c r="D162" s="94">
        <f>D71+D160</f>
        <v>351497986</v>
      </c>
      <c r="E162" s="55"/>
      <c r="F162" s="55"/>
    </row>
    <row r="163" spans="1:6" s="9" customFormat="1" x14ac:dyDescent="0.25">
      <c r="A163" s="6" t="s">
        <v>368</v>
      </c>
      <c r="B163" s="7" t="s">
        <v>0</v>
      </c>
      <c r="C163" s="56"/>
      <c r="D163" s="56"/>
      <c r="E163" s="65"/>
      <c r="F163" s="65"/>
    </row>
    <row r="164" spans="1:6" s="9" customFormat="1" x14ac:dyDescent="0.25">
      <c r="A164" s="6" t="s">
        <v>369</v>
      </c>
      <c r="B164" s="16" t="s">
        <v>370</v>
      </c>
      <c r="C164" s="58" t="s">
        <v>0</v>
      </c>
      <c r="D164" s="56" t="s">
        <v>0</v>
      </c>
      <c r="E164" s="65"/>
      <c r="F164" s="65"/>
    </row>
    <row r="165" spans="1:6" s="9" customFormat="1" x14ac:dyDescent="0.25">
      <c r="A165" s="6" t="s">
        <v>371</v>
      </c>
      <c r="B165" s="23" t="s">
        <v>0</v>
      </c>
      <c r="C165" s="58" t="s">
        <v>0</v>
      </c>
      <c r="D165" s="56" t="s">
        <v>0</v>
      </c>
      <c r="E165" s="65"/>
      <c r="F165" s="65"/>
    </row>
    <row r="166" spans="1:6" s="9" customFormat="1" x14ac:dyDescent="0.25">
      <c r="A166" s="6" t="s">
        <v>372</v>
      </c>
      <c r="B166" s="16" t="s">
        <v>373</v>
      </c>
      <c r="C166" s="58" t="s">
        <v>0</v>
      </c>
      <c r="D166" s="56" t="s">
        <v>0</v>
      </c>
      <c r="E166" s="65"/>
      <c r="F166" s="65"/>
    </row>
    <row r="167" spans="1:6" s="9" customFormat="1" x14ac:dyDescent="0.25">
      <c r="A167" s="6" t="s">
        <v>374</v>
      </c>
      <c r="B167" s="31" t="s">
        <v>0</v>
      </c>
      <c r="C167" s="53" t="s">
        <v>0</v>
      </c>
      <c r="D167" s="56" t="s">
        <v>0</v>
      </c>
      <c r="E167" s="65"/>
      <c r="F167" s="65"/>
    </row>
    <row r="168" spans="1:6" s="9" customFormat="1" x14ac:dyDescent="0.25">
      <c r="A168" s="6" t="s">
        <v>375</v>
      </c>
      <c r="B168" s="16" t="s">
        <v>376</v>
      </c>
      <c r="C168" s="58" t="s">
        <v>0</v>
      </c>
      <c r="D168" s="56" t="s">
        <v>0</v>
      </c>
      <c r="E168" s="65"/>
      <c r="F168" s="65"/>
    </row>
    <row r="169" spans="1:6" s="9" customFormat="1" x14ac:dyDescent="0.25">
      <c r="A169" s="6" t="s">
        <v>377</v>
      </c>
      <c r="B169" s="19" t="s">
        <v>0</v>
      </c>
      <c r="C169" s="56" t="s">
        <v>0</v>
      </c>
      <c r="D169" s="56" t="s">
        <v>0</v>
      </c>
      <c r="E169" s="65"/>
      <c r="F169" s="65"/>
    </row>
    <row r="170" spans="1:6" s="9" customFormat="1" x14ac:dyDescent="0.25">
      <c r="A170" s="18" t="s">
        <v>378</v>
      </c>
      <c r="B170" s="19" t="s">
        <v>379</v>
      </c>
      <c r="C170" s="87"/>
      <c r="D170" s="87"/>
      <c r="E170" s="55"/>
      <c r="F170" s="55"/>
    </row>
    <row r="171" spans="1:6" s="9" customFormat="1" x14ac:dyDescent="0.25">
      <c r="A171" s="18" t="s">
        <v>380</v>
      </c>
      <c r="B171" s="19" t="s">
        <v>381</v>
      </c>
      <c r="C171" s="87"/>
      <c r="D171" s="87"/>
      <c r="E171" s="55"/>
      <c r="F171" s="55"/>
    </row>
    <row r="172" spans="1:6" s="9" customFormat="1" x14ac:dyDescent="0.25">
      <c r="A172" s="18" t="s">
        <v>382</v>
      </c>
      <c r="B172" s="19" t="s">
        <v>383</v>
      </c>
      <c r="C172" s="87"/>
      <c r="D172" s="87"/>
      <c r="E172" s="55"/>
      <c r="F172" s="55"/>
    </row>
    <row r="173" spans="1:6" s="9" customFormat="1" x14ac:dyDescent="0.25">
      <c r="A173" s="18" t="s">
        <v>384</v>
      </c>
      <c r="B173" s="19" t="s">
        <v>385</v>
      </c>
      <c r="C173" s="87"/>
      <c r="D173" s="87"/>
      <c r="E173" s="55"/>
      <c r="F173" s="55"/>
    </row>
    <row r="174" spans="1:6" s="9" customFormat="1" x14ac:dyDescent="0.25">
      <c r="A174" s="18" t="s">
        <v>386</v>
      </c>
      <c r="B174" s="19" t="s">
        <v>387</v>
      </c>
      <c r="C174" s="92">
        <f>SUM(C170:C173)</f>
        <v>0</v>
      </c>
      <c r="D174" s="92">
        <f>SUM(D170:D173)</f>
        <v>0</v>
      </c>
      <c r="E174" s="64"/>
      <c r="F174" s="64"/>
    </row>
    <row r="175" spans="1:6" s="9" customFormat="1" x14ac:dyDescent="0.25">
      <c r="A175" s="6" t="s">
        <v>388</v>
      </c>
      <c r="B175" s="19" t="s">
        <v>0</v>
      </c>
      <c r="C175" s="56" t="s">
        <v>0</v>
      </c>
      <c r="D175" s="56" t="s">
        <v>0</v>
      </c>
      <c r="E175" s="65"/>
      <c r="F175" s="65"/>
    </row>
    <row r="176" spans="1:6" s="9" customFormat="1" x14ac:dyDescent="0.25">
      <c r="A176" s="6" t="s">
        <v>389</v>
      </c>
      <c r="B176" s="28" t="s">
        <v>390</v>
      </c>
      <c r="C176" s="56" t="s">
        <v>0</v>
      </c>
      <c r="D176" s="56" t="s">
        <v>0</v>
      </c>
      <c r="E176" s="65"/>
      <c r="F176" s="65"/>
    </row>
    <row r="177" spans="1:6" s="9" customFormat="1" x14ac:dyDescent="0.25">
      <c r="A177" s="6" t="s">
        <v>391</v>
      </c>
      <c r="B177" s="7" t="s">
        <v>0</v>
      </c>
      <c r="C177" s="56" t="s">
        <v>0</v>
      </c>
      <c r="D177" s="56" t="s">
        <v>0</v>
      </c>
      <c r="E177" s="65"/>
      <c r="F177" s="65"/>
    </row>
    <row r="178" spans="1:6" s="9" customFormat="1" x14ac:dyDescent="0.25">
      <c r="A178" s="18" t="s">
        <v>392</v>
      </c>
      <c r="B178" s="19" t="s">
        <v>393</v>
      </c>
      <c r="C178" s="87"/>
      <c r="D178" s="87"/>
      <c r="E178" s="55"/>
      <c r="F178" s="55"/>
    </row>
    <row r="179" spans="1:6" s="9" customFormat="1" x14ac:dyDescent="0.25">
      <c r="A179" s="18" t="s">
        <v>394</v>
      </c>
      <c r="B179" s="19" t="s">
        <v>395</v>
      </c>
      <c r="C179" s="87"/>
      <c r="D179" s="87"/>
      <c r="E179" s="55"/>
      <c r="F179" s="55"/>
    </row>
    <row r="180" spans="1:6" s="9" customFormat="1" x14ac:dyDescent="0.25">
      <c r="A180" s="18" t="s">
        <v>396</v>
      </c>
      <c r="B180" s="19" t="s">
        <v>397</v>
      </c>
      <c r="C180" s="87"/>
      <c r="D180" s="87"/>
      <c r="E180" s="64"/>
      <c r="F180" s="64"/>
    </row>
    <row r="181" spans="1:6" s="9" customFormat="1" x14ac:dyDescent="0.25">
      <c r="A181" s="18" t="s">
        <v>398</v>
      </c>
      <c r="B181" s="19" t="s">
        <v>399</v>
      </c>
      <c r="C181" s="87"/>
      <c r="D181" s="87"/>
      <c r="E181" s="64"/>
      <c r="F181" s="64"/>
    </row>
    <row r="182" spans="1:6" s="9" customFormat="1" x14ac:dyDescent="0.25">
      <c r="A182" s="18" t="s">
        <v>400</v>
      </c>
      <c r="B182" s="19" t="s">
        <v>401</v>
      </c>
      <c r="C182" s="92">
        <f>SUM(C178:C181)</f>
        <v>0</v>
      </c>
      <c r="D182" s="92">
        <f>SUM(D178:D181)</f>
        <v>0</v>
      </c>
      <c r="E182" s="64"/>
      <c r="F182" s="64"/>
    </row>
    <row r="183" spans="1:6" s="9" customFormat="1" x14ac:dyDescent="0.25">
      <c r="A183" s="6" t="s">
        <v>402</v>
      </c>
      <c r="B183" s="19" t="s">
        <v>0</v>
      </c>
      <c r="C183" s="56" t="s">
        <v>0</v>
      </c>
      <c r="D183" s="56" t="s">
        <v>0</v>
      </c>
      <c r="E183" s="65"/>
      <c r="F183" s="65"/>
    </row>
    <row r="184" spans="1:6" s="9" customFormat="1" x14ac:dyDescent="0.25">
      <c r="A184" s="6" t="s">
        <v>403</v>
      </c>
      <c r="B184" s="16" t="s">
        <v>404</v>
      </c>
      <c r="C184" s="58" t="s">
        <v>0</v>
      </c>
      <c r="D184" s="56" t="s">
        <v>0</v>
      </c>
      <c r="E184" s="65"/>
      <c r="F184" s="65"/>
    </row>
    <row r="185" spans="1:6" s="9" customFormat="1" x14ac:dyDescent="0.25">
      <c r="A185" s="6" t="s">
        <v>405</v>
      </c>
      <c r="B185" s="19" t="s">
        <v>0</v>
      </c>
      <c r="C185" s="56" t="s">
        <v>0</v>
      </c>
      <c r="D185" s="56" t="s">
        <v>0</v>
      </c>
      <c r="E185" s="65"/>
      <c r="F185" s="65"/>
    </row>
    <row r="186" spans="1:6" s="9" customFormat="1" x14ac:dyDescent="0.25">
      <c r="A186" s="18" t="s">
        <v>406</v>
      </c>
      <c r="B186" s="19" t="s">
        <v>379</v>
      </c>
      <c r="C186" s="54" t="s">
        <v>0</v>
      </c>
      <c r="D186" s="54" t="s">
        <v>0</v>
      </c>
      <c r="E186" s="55"/>
      <c r="F186" s="55"/>
    </row>
    <row r="187" spans="1:6" s="9" customFormat="1" x14ac:dyDescent="0.25">
      <c r="A187" s="18" t="s">
        <v>407</v>
      </c>
      <c r="B187" s="19" t="s">
        <v>381</v>
      </c>
      <c r="C187" s="88">
        <v>372991843</v>
      </c>
      <c r="D187" s="88">
        <v>135705109</v>
      </c>
      <c r="E187" s="55"/>
      <c r="F187" s="55"/>
    </row>
    <row r="188" spans="1:6" s="9" customFormat="1" x14ac:dyDescent="0.25">
      <c r="A188" s="18" t="s">
        <v>408</v>
      </c>
      <c r="B188" s="19" t="s">
        <v>383</v>
      </c>
      <c r="C188" s="87"/>
      <c r="D188" s="87"/>
      <c r="E188" s="55"/>
      <c r="F188" s="55"/>
    </row>
    <row r="189" spans="1:6" s="9" customFormat="1" x14ac:dyDescent="0.25">
      <c r="A189" s="18" t="s">
        <v>409</v>
      </c>
      <c r="B189" s="19" t="s">
        <v>385</v>
      </c>
      <c r="C189" s="87"/>
      <c r="D189" s="87"/>
      <c r="E189" s="55"/>
      <c r="F189" s="55"/>
    </row>
    <row r="190" spans="1:6" s="9" customFormat="1" x14ac:dyDescent="0.25">
      <c r="A190" s="18" t="s">
        <v>410</v>
      </c>
      <c r="B190" s="19" t="s">
        <v>411</v>
      </c>
      <c r="C190" s="92">
        <f>SUM(C186:C189)</f>
        <v>372991843</v>
      </c>
      <c r="D190" s="92">
        <f>SUM(D186:D189)</f>
        <v>135705109</v>
      </c>
      <c r="E190" s="64">
        <f>+C190-D190</f>
        <v>237286734</v>
      </c>
      <c r="F190" s="64"/>
    </row>
    <row r="191" spans="1:6" s="9" customFormat="1" x14ac:dyDescent="0.25">
      <c r="A191" s="6" t="s">
        <v>412</v>
      </c>
      <c r="B191" s="19" t="s">
        <v>0</v>
      </c>
      <c r="C191" s="56" t="s">
        <v>0</v>
      </c>
      <c r="D191" s="56" t="s">
        <v>0</v>
      </c>
      <c r="E191" s="65"/>
      <c r="F191" s="65"/>
    </row>
    <row r="192" spans="1:6" s="9" customFormat="1" x14ac:dyDescent="0.25">
      <c r="A192" s="6" t="s">
        <v>413</v>
      </c>
      <c r="B192" s="16" t="s">
        <v>414</v>
      </c>
      <c r="C192" s="58" t="s">
        <v>0</v>
      </c>
      <c r="D192" s="56" t="s">
        <v>0</v>
      </c>
      <c r="E192" s="65"/>
      <c r="F192" s="65"/>
    </row>
    <row r="193" spans="1:6" s="9" customFormat="1" x14ac:dyDescent="0.25">
      <c r="A193" s="6" t="s">
        <v>415</v>
      </c>
      <c r="B193" s="19" t="s">
        <v>0</v>
      </c>
      <c r="C193" s="56" t="s">
        <v>0</v>
      </c>
      <c r="D193" s="56" t="s">
        <v>0</v>
      </c>
      <c r="E193" s="65"/>
      <c r="F193" s="65"/>
    </row>
    <row r="194" spans="1:6" s="9" customFormat="1" x14ac:dyDescent="0.25">
      <c r="A194" s="18" t="s">
        <v>416</v>
      </c>
      <c r="B194" s="19" t="s">
        <v>379</v>
      </c>
      <c r="C194" s="54" t="s">
        <v>0</v>
      </c>
      <c r="D194" s="54" t="s">
        <v>0</v>
      </c>
      <c r="E194" s="55"/>
      <c r="F194" s="55"/>
    </row>
    <row r="195" spans="1:6" s="9" customFormat="1" x14ac:dyDescent="0.25">
      <c r="A195" s="18" t="s">
        <v>417</v>
      </c>
      <c r="B195" s="19" t="s">
        <v>381</v>
      </c>
      <c r="C195" s="88">
        <v>38123593</v>
      </c>
      <c r="D195" s="88">
        <v>38395788</v>
      </c>
      <c r="E195" s="55"/>
      <c r="F195" s="55"/>
    </row>
    <row r="196" spans="1:6" s="9" customFormat="1" x14ac:dyDescent="0.25">
      <c r="A196" s="18" t="s">
        <v>418</v>
      </c>
      <c r="B196" s="19" t="s">
        <v>383</v>
      </c>
      <c r="C196" s="87"/>
      <c r="D196" s="87"/>
      <c r="E196" s="55"/>
      <c r="F196" s="55"/>
    </row>
    <row r="197" spans="1:6" s="9" customFormat="1" x14ac:dyDescent="0.25">
      <c r="A197" s="18" t="s">
        <v>419</v>
      </c>
      <c r="B197" s="19" t="s">
        <v>385</v>
      </c>
      <c r="C197" s="87"/>
      <c r="D197" s="87"/>
      <c r="E197" s="55"/>
      <c r="F197" s="55"/>
    </row>
    <row r="198" spans="1:6" s="9" customFormat="1" x14ac:dyDescent="0.25">
      <c r="A198" s="18" t="s">
        <v>420</v>
      </c>
      <c r="B198" s="7" t="s">
        <v>421</v>
      </c>
      <c r="C198" s="92">
        <f>SUM(C194:C197)</f>
        <v>38123593</v>
      </c>
      <c r="D198" s="92">
        <f>SUM(D194:D197)</f>
        <v>38395788</v>
      </c>
      <c r="E198" s="64"/>
      <c r="F198" s="55">
        <f>+D198-C198</f>
        <v>272195</v>
      </c>
    </row>
    <row r="199" spans="1:6" s="9" customFormat="1" x14ac:dyDescent="0.25">
      <c r="A199" s="6" t="s">
        <v>422</v>
      </c>
      <c r="B199" s="7" t="s">
        <v>0</v>
      </c>
      <c r="C199" s="56" t="s">
        <v>0</v>
      </c>
      <c r="D199" s="56" t="s">
        <v>0</v>
      </c>
      <c r="E199" s="65"/>
      <c r="F199" s="65"/>
    </row>
    <row r="200" spans="1:6" s="9" customFormat="1" x14ac:dyDescent="0.25">
      <c r="A200" s="6" t="s">
        <v>423</v>
      </c>
      <c r="B200" s="16" t="s">
        <v>424</v>
      </c>
      <c r="C200" s="58" t="s">
        <v>0</v>
      </c>
      <c r="D200" s="56" t="s">
        <v>0</v>
      </c>
      <c r="E200" s="65"/>
      <c r="F200" s="65"/>
    </row>
    <row r="201" spans="1:6" s="9" customFormat="1" x14ac:dyDescent="0.25">
      <c r="A201" s="12" t="s">
        <v>425</v>
      </c>
      <c r="B201" s="16" t="s">
        <v>0</v>
      </c>
      <c r="C201" s="58" t="s">
        <v>0</v>
      </c>
      <c r="D201" s="56" t="s">
        <v>0</v>
      </c>
      <c r="E201" s="65"/>
      <c r="F201" s="65"/>
    </row>
    <row r="202" spans="1:6" s="9" customFormat="1" x14ac:dyDescent="0.25">
      <c r="A202" s="18" t="s">
        <v>426</v>
      </c>
      <c r="B202" s="7" t="s">
        <v>427</v>
      </c>
      <c r="C202" s="88">
        <v>1308866</v>
      </c>
      <c r="D202" s="88">
        <v>766463</v>
      </c>
      <c r="E202" s="55"/>
      <c r="F202" s="55"/>
    </row>
    <row r="203" spans="1:6" s="9" customFormat="1" x14ac:dyDescent="0.25">
      <c r="A203" s="18" t="s">
        <v>428</v>
      </c>
      <c r="B203" s="7" t="s">
        <v>429</v>
      </c>
      <c r="C203" s="54" t="s">
        <v>0</v>
      </c>
      <c r="D203" s="54" t="s">
        <v>0</v>
      </c>
      <c r="E203" s="55"/>
      <c r="F203" s="55"/>
    </row>
    <row r="204" spans="1:6" s="9" customFormat="1" x14ac:dyDescent="0.25">
      <c r="A204" s="18" t="s">
        <v>430</v>
      </c>
      <c r="B204" s="7" t="s">
        <v>431</v>
      </c>
      <c r="C204" s="88">
        <v>67131</v>
      </c>
      <c r="D204" s="88">
        <v>94589</v>
      </c>
      <c r="E204" s="55"/>
      <c r="F204" s="55"/>
    </row>
    <row r="205" spans="1:6" s="9" customFormat="1" x14ac:dyDescent="0.25">
      <c r="A205" s="18" t="s">
        <v>432</v>
      </c>
      <c r="B205" s="7" t="s">
        <v>433</v>
      </c>
      <c r="C205" s="54" t="s">
        <v>0</v>
      </c>
      <c r="D205" s="54" t="s">
        <v>0</v>
      </c>
      <c r="E205" s="55"/>
      <c r="F205" s="55"/>
    </row>
    <row r="206" spans="1:6" s="9" customFormat="1" x14ac:dyDescent="0.25">
      <c r="A206" s="18" t="s">
        <v>434</v>
      </c>
      <c r="B206" s="7" t="s">
        <v>435</v>
      </c>
      <c r="C206" s="54" t="s">
        <v>0</v>
      </c>
      <c r="D206" s="54" t="s">
        <v>0</v>
      </c>
      <c r="E206" s="55"/>
      <c r="F206" s="55"/>
    </row>
    <row r="207" spans="1:6" s="9" customFormat="1" x14ac:dyDescent="0.25">
      <c r="A207" s="18" t="s">
        <v>436</v>
      </c>
      <c r="B207" s="7" t="s">
        <v>437</v>
      </c>
      <c r="C207" s="54" t="s">
        <v>0</v>
      </c>
      <c r="D207" s="54" t="s">
        <v>0</v>
      </c>
      <c r="E207" s="55"/>
      <c r="F207" s="55"/>
    </row>
    <row r="208" spans="1:6" s="9" customFormat="1" x14ac:dyDescent="0.25">
      <c r="A208" s="18" t="s">
        <v>438</v>
      </c>
      <c r="B208" s="7" t="s">
        <v>439</v>
      </c>
      <c r="C208" s="88">
        <v>98337</v>
      </c>
      <c r="D208" s="88">
        <v>53585</v>
      </c>
      <c r="E208" s="55"/>
      <c r="F208" s="55"/>
    </row>
    <row r="209" spans="1:6" s="9" customFormat="1" x14ac:dyDescent="0.25">
      <c r="A209" s="18" t="s">
        <v>440</v>
      </c>
      <c r="B209" s="7" t="s">
        <v>441</v>
      </c>
      <c r="C209" s="88">
        <v>742072</v>
      </c>
      <c r="D209" s="88">
        <v>410197</v>
      </c>
      <c r="E209" s="55"/>
      <c r="F209" s="55"/>
    </row>
    <row r="210" spans="1:6" s="9" customFormat="1" x14ac:dyDescent="0.25">
      <c r="A210" s="18" t="s">
        <v>442</v>
      </c>
      <c r="B210" s="7" t="s">
        <v>443</v>
      </c>
      <c r="C210" s="54" t="s">
        <v>0</v>
      </c>
      <c r="D210" s="54" t="s">
        <v>0</v>
      </c>
      <c r="E210" s="55"/>
      <c r="F210" s="55"/>
    </row>
    <row r="211" spans="1:6" s="9" customFormat="1" x14ac:dyDescent="0.25">
      <c r="A211" s="18" t="s">
        <v>444</v>
      </c>
      <c r="B211" s="7" t="s">
        <v>445</v>
      </c>
      <c r="C211" s="88">
        <v>387165</v>
      </c>
      <c r="D211" s="88">
        <v>214423</v>
      </c>
      <c r="E211" s="55"/>
      <c r="F211" s="55"/>
    </row>
    <row r="212" spans="1:6" s="9" customFormat="1" x14ac:dyDescent="0.25">
      <c r="A212" s="18" t="s">
        <v>446</v>
      </c>
      <c r="B212" s="7" t="s">
        <v>447</v>
      </c>
      <c r="C212" s="88">
        <v>129352</v>
      </c>
      <c r="D212" s="88">
        <v>69468</v>
      </c>
      <c r="E212" s="55"/>
      <c r="F212" s="55"/>
    </row>
    <row r="213" spans="1:6" s="9" customFormat="1" x14ac:dyDescent="0.25">
      <c r="A213" s="18" t="s">
        <v>448</v>
      </c>
      <c r="B213" s="7" t="s">
        <v>449</v>
      </c>
      <c r="C213" s="54" t="s">
        <v>0</v>
      </c>
      <c r="D213" s="54" t="s">
        <v>0</v>
      </c>
      <c r="E213" s="55"/>
      <c r="F213" s="55"/>
    </row>
    <row r="214" spans="1:6" s="9" customFormat="1" x14ac:dyDescent="0.25">
      <c r="A214" s="18" t="s">
        <v>450</v>
      </c>
      <c r="B214" s="19" t="s">
        <v>451</v>
      </c>
      <c r="C214" s="61" t="s">
        <v>0</v>
      </c>
      <c r="D214" s="61" t="s">
        <v>0</v>
      </c>
      <c r="E214" s="64"/>
      <c r="F214" s="64"/>
    </row>
    <row r="215" spans="1:6" s="9" customFormat="1" x14ac:dyDescent="0.25">
      <c r="A215" s="18" t="s">
        <v>452</v>
      </c>
      <c r="B215" s="7" t="s">
        <v>453</v>
      </c>
      <c r="C215" s="92">
        <f>SUM(C202:C214)</f>
        <v>2732923</v>
      </c>
      <c r="D215" s="92">
        <f>SUM(D202:D214)</f>
        <v>1608725</v>
      </c>
      <c r="E215" s="55">
        <f t="shared" ref="E215" si="1">+C215-D215</f>
        <v>1124198</v>
      </c>
      <c r="F215" s="64"/>
    </row>
    <row r="216" spans="1:6" s="9" customFormat="1" x14ac:dyDescent="0.25">
      <c r="A216" s="6" t="s">
        <v>454</v>
      </c>
      <c r="B216" s="7" t="s">
        <v>0</v>
      </c>
      <c r="C216" s="99"/>
      <c r="D216" s="99"/>
      <c r="E216" s="65"/>
      <c r="F216" s="65"/>
    </row>
    <row r="217" spans="1:6" s="9" customFormat="1" x14ac:dyDescent="0.25">
      <c r="A217" s="6" t="s">
        <v>455</v>
      </c>
      <c r="B217" s="16" t="s">
        <v>31</v>
      </c>
      <c r="C217" s="58" t="s">
        <v>0</v>
      </c>
      <c r="D217" s="56" t="s">
        <v>0</v>
      </c>
      <c r="E217" s="65"/>
      <c r="F217" s="65"/>
    </row>
    <row r="218" spans="1:6" s="9" customFormat="1" x14ac:dyDescent="0.25">
      <c r="A218" s="6" t="s">
        <v>456</v>
      </c>
      <c r="B218" s="7" t="s">
        <v>0</v>
      </c>
      <c r="C218" s="56" t="s">
        <v>0</v>
      </c>
      <c r="D218" s="56" t="s">
        <v>0</v>
      </c>
      <c r="E218" s="65"/>
      <c r="F218" s="65"/>
    </row>
    <row r="219" spans="1:6" s="9" customFormat="1" x14ac:dyDescent="0.25">
      <c r="A219" s="18" t="s">
        <v>457</v>
      </c>
      <c r="B219" s="7" t="s">
        <v>458</v>
      </c>
      <c r="C219" s="88">
        <v>449270</v>
      </c>
      <c r="D219" s="88">
        <v>389097</v>
      </c>
      <c r="E219" s="55"/>
      <c r="F219" s="55"/>
    </row>
    <row r="220" spans="1:6" s="9" customFormat="1" x14ac:dyDescent="0.25">
      <c r="A220" s="18" t="s">
        <v>459</v>
      </c>
      <c r="B220" s="19" t="s">
        <v>460</v>
      </c>
      <c r="C220" s="88">
        <v>1178321</v>
      </c>
      <c r="D220" s="88">
        <v>1366442</v>
      </c>
      <c r="E220" s="55"/>
      <c r="F220" s="55"/>
    </row>
    <row r="221" spans="1:6" s="9" customFormat="1" x14ac:dyDescent="0.25">
      <c r="A221" s="18" t="s">
        <v>461</v>
      </c>
      <c r="B221" s="19" t="s">
        <v>462</v>
      </c>
      <c r="C221" s="54" t="s">
        <v>0</v>
      </c>
      <c r="D221" s="54" t="s">
        <v>0</v>
      </c>
      <c r="E221" s="55"/>
      <c r="F221" s="55"/>
    </row>
    <row r="222" spans="1:6" s="9" customFormat="1" ht="28.5" customHeight="1" x14ac:dyDescent="0.25">
      <c r="A222" s="18" t="s">
        <v>463</v>
      </c>
      <c r="B222" s="19" t="s">
        <v>464</v>
      </c>
      <c r="C222" s="88">
        <v>24827</v>
      </c>
      <c r="D222" s="54" t="s">
        <v>0</v>
      </c>
      <c r="E222" s="55"/>
      <c r="F222" s="55"/>
    </row>
    <row r="223" spans="1:6" s="9" customFormat="1" x14ac:dyDescent="0.25">
      <c r="A223" s="18" t="s">
        <v>465</v>
      </c>
      <c r="B223" s="19" t="s">
        <v>466</v>
      </c>
      <c r="C223" s="89"/>
      <c r="D223" s="89"/>
      <c r="E223" s="55"/>
      <c r="F223" s="55"/>
    </row>
    <row r="224" spans="1:6" s="9" customFormat="1" x14ac:dyDescent="0.25">
      <c r="A224" s="18" t="s">
        <v>467</v>
      </c>
      <c r="B224" s="19" t="s">
        <v>468</v>
      </c>
      <c r="C224" s="89"/>
      <c r="D224" s="89"/>
      <c r="E224" s="55"/>
      <c r="F224" s="55"/>
    </row>
    <row r="225" spans="1:6" s="9" customFormat="1" ht="22.5" x14ac:dyDescent="0.25">
      <c r="A225" s="18" t="s">
        <v>469</v>
      </c>
      <c r="B225" s="19" t="s">
        <v>470</v>
      </c>
      <c r="C225" s="89"/>
      <c r="D225" s="89"/>
      <c r="E225" s="64"/>
      <c r="F225" s="64"/>
    </row>
    <row r="226" spans="1:6" s="9" customFormat="1" ht="22.5" x14ac:dyDescent="0.25">
      <c r="A226" s="18" t="s">
        <v>471</v>
      </c>
      <c r="B226" s="19" t="s">
        <v>472</v>
      </c>
      <c r="C226" s="89"/>
      <c r="D226" s="89"/>
      <c r="E226" s="64"/>
      <c r="F226" s="64"/>
    </row>
    <row r="227" spans="1:6" s="9" customFormat="1" ht="22.5" x14ac:dyDescent="0.25">
      <c r="A227" s="18" t="s">
        <v>473</v>
      </c>
      <c r="B227" s="19" t="s">
        <v>474</v>
      </c>
      <c r="C227" s="89"/>
      <c r="D227" s="89"/>
      <c r="E227" s="64"/>
      <c r="F227" s="64"/>
    </row>
    <row r="228" spans="1:6" s="9" customFormat="1" ht="22.5" x14ac:dyDescent="0.25">
      <c r="A228" s="18" t="s">
        <v>475</v>
      </c>
      <c r="B228" s="19" t="s">
        <v>476</v>
      </c>
      <c r="C228" s="89"/>
      <c r="D228" s="89"/>
      <c r="E228" s="64"/>
      <c r="F228" s="64"/>
    </row>
    <row r="229" spans="1:6" s="9" customFormat="1" x14ac:dyDescent="0.25">
      <c r="A229" s="18" t="s">
        <v>477</v>
      </c>
      <c r="B229" s="19" t="s">
        <v>478</v>
      </c>
      <c r="C229" s="89"/>
      <c r="D229" s="89"/>
      <c r="E229" s="55"/>
      <c r="F229" s="55"/>
    </row>
    <row r="230" spans="1:6" s="9" customFormat="1" x14ac:dyDescent="0.25">
      <c r="A230" s="18" t="s">
        <v>479</v>
      </c>
      <c r="B230" s="19" t="s">
        <v>480</v>
      </c>
      <c r="C230" s="89"/>
      <c r="D230" s="89"/>
      <c r="E230" s="64"/>
      <c r="F230" s="64"/>
    </row>
    <row r="231" spans="1:6" s="9" customFormat="1" x14ac:dyDescent="0.25">
      <c r="A231" s="18" t="s">
        <v>481</v>
      </c>
      <c r="B231" s="19" t="s">
        <v>397</v>
      </c>
      <c r="C231" s="82">
        <f>SUM(C232)</f>
        <v>0</v>
      </c>
      <c r="D231" s="82">
        <f>SUM(D232)</f>
        <v>169</v>
      </c>
      <c r="E231" s="64"/>
      <c r="F231" s="64"/>
    </row>
    <row r="232" spans="1:6" s="9" customFormat="1" x14ac:dyDescent="0.25">
      <c r="A232" s="18" t="s">
        <v>482</v>
      </c>
      <c r="B232" s="25" t="s">
        <v>397</v>
      </c>
      <c r="C232" s="87"/>
      <c r="D232" s="87">
        <v>169</v>
      </c>
      <c r="E232" s="55"/>
      <c r="F232" s="55"/>
    </row>
    <row r="233" spans="1:6" s="9" customFormat="1" x14ac:dyDescent="0.25">
      <c r="A233" s="18" t="s">
        <v>483</v>
      </c>
      <c r="B233" s="19" t="s">
        <v>399</v>
      </c>
      <c r="C233" s="89"/>
      <c r="D233" s="89"/>
      <c r="E233" s="64"/>
      <c r="F233" s="64"/>
    </row>
    <row r="234" spans="1:6" s="9" customFormat="1" x14ac:dyDescent="0.25">
      <c r="A234" s="18" t="s">
        <v>484</v>
      </c>
      <c r="B234" s="7" t="s">
        <v>485</v>
      </c>
      <c r="C234" s="93">
        <f>SUM(C219:C231,C233)</f>
        <v>1652418</v>
      </c>
      <c r="D234" s="93">
        <f>SUM(D219:D231,D233)</f>
        <v>1755708</v>
      </c>
      <c r="E234" s="64"/>
      <c r="F234" s="55">
        <f>+D234-C234</f>
        <v>103290</v>
      </c>
    </row>
    <row r="235" spans="1:6" s="9" customFormat="1" x14ac:dyDescent="0.25">
      <c r="A235" s="6" t="s">
        <v>486</v>
      </c>
      <c r="B235" s="7" t="s">
        <v>0</v>
      </c>
      <c r="C235" s="56"/>
      <c r="D235" s="56"/>
      <c r="E235" s="65"/>
      <c r="F235" s="65"/>
    </row>
    <row r="236" spans="1:6" s="9" customFormat="1" x14ac:dyDescent="0.25">
      <c r="A236" s="18" t="s">
        <v>487</v>
      </c>
      <c r="B236" s="7" t="s">
        <v>488</v>
      </c>
      <c r="C236" s="54" t="s">
        <v>0</v>
      </c>
      <c r="D236" s="54" t="s">
        <v>0</v>
      </c>
      <c r="E236" s="55"/>
      <c r="F236" s="55"/>
    </row>
    <row r="237" spans="1:6" s="9" customFormat="1" x14ac:dyDescent="0.25">
      <c r="A237" s="6" t="s">
        <v>489</v>
      </c>
      <c r="B237" s="7" t="s">
        <v>0</v>
      </c>
      <c r="C237" s="56" t="s">
        <v>0</v>
      </c>
      <c r="D237" s="56" t="s">
        <v>0</v>
      </c>
      <c r="E237" s="65"/>
      <c r="F237" s="65"/>
    </row>
    <row r="238" spans="1:6" s="9" customFormat="1" x14ac:dyDescent="0.25">
      <c r="A238" s="18" t="s">
        <v>490</v>
      </c>
      <c r="B238" s="7" t="s">
        <v>491</v>
      </c>
      <c r="C238" s="94">
        <f>C174+C182+C190+C198+C215+C234</f>
        <v>415500777</v>
      </c>
      <c r="D238" s="94">
        <f>D174+D182+D190+D198+D215+D234</f>
        <v>177465330</v>
      </c>
      <c r="E238" s="55"/>
      <c r="F238" s="55"/>
    </row>
    <row r="239" spans="1:6" s="9" customFormat="1" x14ac:dyDescent="0.25">
      <c r="A239" s="6" t="s">
        <v>492</v>
      </c>
      <c r="B239" s="7" t="s">
        <v>0</v>
      </c>
      <c r="C239" s="56"/>
      <c r="D239" s="56"/>
      <c r="E239" s="65"/>
      <c r="F239" s="65"/>
    </row>
    <row r="240" spans="1:6" s="9" customFormat="1" x14ac:dyDescent="0.25">
      <c r="A240" s="6" t="s">
        <v>493</v>
      </c>
      <c r="B240" s="16" t="s">
        <v>494</v>
      </c>
      <c r="C240" s="58" t="s">
        <v>0</v>
      </c>
      <c r="D240" s="56" t="s">
        <v>0</v>
      </c>
      <c r="E240" s="65"/>
      <c r="F240" s="65"/>
    </row>
    <row r="241" spans="1:6" s="9" customFormat="1" x14ac:dyDescent="0.25">
      <c r="A241" s="6" t="s">
        <v>495</v>
      </c>
      <c r="B241" s="17" t="s">
        <v>0</v>
      </c>
      <c r="C241" s="58" t="s">
        <v>0</v>
      </c>
      <c r="D241" s="56" t="s">
        <v>0</v>
      </c>
      <c r="E241" s="65"/>
      <c r="F241" s="65"/>
    </row>
    <row r="242" spans="1:6" s="9" customFormat="1" x14ac:dyDescent="0.25">
      <c r="A242" s="6" t="s">
        <v>496</v>
      </c>
      <c r="B242" s="16" t="s">
        <v>497</v>
      </c>
      <c r="C242" s="58" t="s">
        <v>0</v>
      </c>
      <c r="D242" s="56" t="s">
        <v>0</v>
      </c>
      <c r="E242" s="65"/>
      <c r="F242" s="65"/>
    </row>
    <row r="243" spans="1:6" s="9" customFormat="1" x14ac:dyDescent="0.25">
      <c r="A243" s="6" t="s">
        <v>498</v>
      </c>
      <c r="B243" s="19" t="s">
        <v>0</v>
      </c>
      <c r="C243" s="56" t="s">
        <v>0</v>
      </c>
      <c r="D243" s="56" t="s">
        <v>0</v>
      </c>
      <c r="E243" s="65"/>
      <c r="F243" s="65"/>
    </row>
    <row r="244" spans="1:6" s="9" customFormat="1" x14ac:dyDescent="0.25">
      <c r="A244" s="18" t="s">
        <v>499</v>
      </c>
      <c r="B244" s="19" t="s">
        <v>500</v>
      </c>
      <c r="C244" s="87"/>
      <c r="D244" s="87"/>
      <c r="E244" s="55"/>
      <c r="F244" s="55"/>
    </row>
    <row r="245" spans="1:6" s="9" customFormat="1" ht="28.5" customHeight="1" x14ac:dyDescent="0.25">
      <c r="A245" s="18" t="s">
        <v>501</v>
      </c>
      <c r="B245" s="19" t="s">
        <v>502</v>
      </c>
      <c r="C245" s="87"/>
      <c r="D245" s="87"/>
      <c r="E245" s="55"/>
      <c r="F245" s="55"/>
    </row>
    <row r="246" spans="1:6" s="9" customFormat="1" ht="23.25" customHeight="1" x14ac:dyDescent="0.25">
      <c r="A246" s="18" t="s">
        <v>503</v>
      </c>
      <c r="B246" s="19" t="s">
        <v>504</v>
      </c>
      <c r="C246" s="87"/>
      <c r="D246" s="87"/>
      <c r="E246" s="55"/>
      <c r="F246" s="55"/>
    </row>
    <row r="247" spans="1:6" s="9" customFormat="1" x14ac:dyDescent="0.25">
      <c r="A247" s="18" t="s">
        <v>505</v>
      </c>
      <c r="B247" s="19" t="s">
        <v>506</v>
      </c>
      <c r="C247" s="87"/>
      <c r="D247" s="87"/>
      <c r="E247" s="55"/>
      <c r="F247" s="55"/>
    </row>
    <row r="248" spans="1:6" s="9" customFormat="1" ht="22.5" x14ac:dyDescent="0.25">
      <c r="A248" s="18" t="s">
        <v>507</v>
      </c>
      <c r="B248" s="19" t="s">
        <v>508</v>
      </c>
      <c r="C248" s="87"/>
      <c r="D248" s="87"/>
      <c r="E248" s="64"/>
      <c r="F248" s="64"/>
    </row>
    <row r="249" spans="1:6" s="9" customFormat="1" ht="22.5" x14ac:dyDescent="0.25">
      <c r="A249" s="18" t="s">
        <v>509</v>
      </c>
      <c r="B249" s="19" t="s">
        <v>510</v>
      </c>
      <c r="C249" s="87"/>
      <c r="D249" s="87"/>
      <c r="E249" s="64"/>
      <c r="F249" s="64"/>
    </row>
    <row r="250" spans="1:6" s="9" customFormat="1" ht="22.5" x14ac:dyDescent="0.25">
      <c r="A250" s="18" t="s">
        <v>511</v>
      </c>
      <c r="B250" s="19" t="s">
        <v>512</v>
      </c>
      <c r="C250" s="87"/>
      <c r="D250" s="87"/>
      <c r="E250" s="64"/>
      <c r="F250" s="64"/>
    </row>
    <row r="251" spans="1:6" s="9" customFormat="1" ht="22.5" x14ac:dyDescent="0.25">
      <c r="A251" s="18" t="s">
        <v>513</v>
      </c>
      <c r="B251" s="19" t="s">
        <v>514</v>
      </c>
      <c r="C251" s="87"/>
      <c r="D251" s="87"/>
      <c r="E251" s="64"/>
      <c r="F251" s="64"/>
    </row>
    <row r="252" spans="1:6" s="9" customFormat="1" x14ac:dyDescent="0.25">
      <c r="A252" s="18" t="s">
        <v>515</v>
      </c>
      <c r="B252" s="7" t="s">
        <v>358</v>
      </c>
      <c r="C252" s="87"/>
      <c r="D252" s="87"/>
      <c r="E252" s="55"/>
      <c r="F252" s="55"/>
    </row>
    <row r="253" spans="1:6" s="9" customFormat="1" x14ac:dyDescent="0.25">
      <c r="A253" s="18" t="s">
        <v>516</v>
      </c>
      <c r="B253" s="7" t="s">
        <v>517</v>
      </c>
      <c r="C253" s="100">
        <f>SUM(C244:C252)</f>
        <v>0</v>
      </c>
      <c r="D253" s="100">
        <f>SUM(D244:D252)</f>
        <v>0</v>
      </c>
      <c r="E253" s="64"/>
      <c r="F253" s="64"/>
    </row>
    <row r="254" spans="1:6" s="9" customFormat="1" x14ac:dyDescent="0.25">
      <c r="A254" s="6" t="s">
        <v>518</v>
      </c>
      <c r="B254" s="7" t="s">
        <v>0</v>
      </c>
      <c r="C254" s="56" t="s">
        <v>0</v>
      </c>
      <c r="D254" s="56" t="s">
        <v>0</v>
      </c>
      <c r="E254" s="65"/>
      <c r="F254" s="65"/>
    </row>
    <row r="255" spans="1:6" s="9" customFormat="1" x14ac:dyDescent="0.25">
      <c r="A255" s="18" t="s">
        <v>519</v>
      </c>
      <c r="B255" s="7" t="s">
        <v>520</v>
      </c>
      <c r="C255" s="54" t="s">
        <v>0</v>
      </c>
      <c r="D255" s="54" t="s">
        <v>0</v>
      </c>
      <c r="E255" s="55"/>
      <c r="F255" s="55"/>
    </row>
    <row r="256" spans="1:6" s="9" customFormat="1" x14ac:dyDescent="0.25">
      <c r="A256" s="6" t="s">
        <v>521</v>
      </c>
      <c r="B256" s="7" t="s">
        <v>0</v>
      </c>
      <c r="C256" s="56" t="s">
        <v>0</v>
      </c>
      <c r="D256" s="56" t="s">
        <v>0</v>
      </c>
      <c r="E256" s="65"/>
      <c r="F256" s="65"/>
    </row>
    <row r="257" spans="1:6" s="9" customFormat="1" x14ac:dyDescent="0.25">
      <c r="A257" s="6" t="s">
        <v>522</v>
      </c>
      <c r="B257" s="16" t="s">
        <v>31</v>
      </c>
      <c r="C257" s="58" t="s">
        <v>0</v>
      </c>
      <c r="D257" s="56" t="s">
        <v>0</v>
      </c>
      <c r="E257" s="65"/>
      <c r="F257" s="65"/>
    </row>
    <row r="258" spans="1:6" s="9" customFormat="1" x14ac:dyDescent="0.25">
      <c r="A258" s="6" t="s">
        <v>523</v>
      </c>
      <c r="B258" s="7" t="s">
        <v>0</v>
      </c>
      <c r="C258" s="56" t="s">
        <v>0</v>
      </c>
      <c r="D258" s="56" t="s">
        <v>0</v>
      </c>
      <c r="E258" s="65"/>
      <c r="F258" s="65"/>
    </row>
    <row r="259" spans="1:6" s="9" customFormat="1" x14ac:dyDescent="0.25">
      <c r="A259" s="18" t="s">
        <v>524</v>
      </c>
      <c r="B259" s="7" t="s">
        <v>525</v>
      </c>
      <c r="C259" s="87"/>
      <c r="D259" s="87"/>
      <c r="E259" s="55"/>
      <c r="F259" s="55"/>
    </row>
    <row r="260" spans="1:6" s="9" customFormat="1" x14ac:dyDescent="0.25">
      <c r="A260" s="18" t="s">
        <v>526</v>
      </c>
      <c r="B260" s="7" t="s">
        <v>354</v>
      </c>
      <c r="C260" s="88">
        <v>717516</v>
      </c>
      <c r="D260" s="88">
        <v>717516</v>
      </c>
      <c r="E260" s="55"/>
      <c r="F260" s="55"/>
    </row>
    <row r="261" spans="1:6" s="9" customFormat="1" x14ac:dyDescent="0.25">
      <c r="A261" s="18" t="s">
        <v>527</v>
      </c>
      <c r="B261" s="7" t="s">
        <v>356</v>
      </c>
      <c r="C261" s="87"/>
      <c r="D261" s="87"/>
      <c r="E261" s="55"/>
      <c r="F261" s="55"/>
    </row>
    <row r="262" spans="1:6" s="9" customFormat="1" x14ac:dyDescent="0.25">
      <c r="A262" s="18" t="s">
        <v>528</v>
      </c>
      <c r="B262" s="19" t="s">
        <v>187</v>
      </c>
      <c r="C262" s="87"/>
      <c r="D262" s="87"/>
      <c r="E262" s="64"/>
      <c r="F262" s="64"/>
    </row>
    <row r="263" spans="1:6" s="9" customFormat="1" x14ac:dyDescent="0.25">
      <c r="A263" s="6" t="s">
        <v>529</v>
      </c>
      <c r="B263" s="7" t="s">
        <v>0</v>
      </c>
      <c r="C263" s="56" t="s">
        <v>0</v>
      </c>
      <c r="D263" s="56"/>
      <c r="E263" s="65"/>
      <c r="F263" s="65"/>
    </row>
    <row r="264" spans="1:6" s="9" customFormat="1" x14ac:dyDescent="0.25">
      <c r="A264" s="18" t="s">
        <v>530</v>
      </c>
      <c r="B264" s="7" t="s">
        <v>485</v>
      </c>
      <c r="C264" s="95">
        <f>SUM(C259:C262)</f>
        <v>717516</v>
      </c>
      <c r="D264" s="95">
        <f>SUM(D259:D262)</f>
        <v>717516</v>
      </c>
      <c r="E264" s="91">
        <v>0</v>
      </c>
      <c r="F264" s="64"/>
    </row>
    <row r="265" spans="1:6" s="9" customFormat="1" x14ac:dyDescent="0.25">
      <c r="A265" s="6" t="s">
        <v>531</v>
      </c>
      <c r="B265" s="7" t="s">
        <v>0</v>
      </c>
      <c r="C265" s="56" t="s">
        <v>0</v>
      </c>
      <c r="D265" s="56" t="s">
        <v>0</v>
      </c>
      <c r="E265" s="65"/>
      <c r="F265" s="65"/>
    </row>
    <row r="266" spans="1:6" s="9" customFormat="1" x14ac:dyDescent="0.25">
      <c r="A266" s="18" t="s">
        <v>532</v>
      </c>
      <c r="B266" s="7" t="s">
        <v>533</v>
      </c>
      <c r="C266" s="95">
        <f>C264</f>
        <v>717516</v>
      </c>
      <c r="D266" s="95">
        <f>D264</f>
        <v>717516</v>
      </c>
      <c r="E266" s="55"/>
      <c r="F266" s="55"/>
    </row>
    <row r="267" spans="1:6" s="9" customFormat="1" x14ac:dyDescent="0.25">
      <c r="A267" s="6" t="s">
        <v>534</v>
      </c>
      <c r="B267" s="7" t="s">
        <v>0</v>
      </c>
      <c r="C267" s="56" t="s">
        <v>0</v>
      </c>
      <c r="D267" s="56" t="s">
        <v>0</v>
      </c>
      <c r="E267" s="65"/>
      <c r="F267" s="65"/>
    </row>
    <row r="268" spans="1:6" s="9" customFormat="1" x14ac:dyDescent="0.25">
      <c r="A268" s="18" t="s">
        <v>535</v>
      </c>
      <c r="B268" s="7" t="s">
        <v>536</v>
      </c>
      <c r="C268" s="94">
        <f>C238+C253+C266</f>
        <v>416218293</v>
      </c>
      <c r="D268" s="94">
        <f>D238+D253+D266</f>
        <v>178182846</v>
      </c>
      <c r="E268" s="55"/>
      <c r="F268" s="55"/>
    </row>
    <row r="269" spans="1:6" s="9" customFormat="1" x14ac:dyDescent="0.25">
      <c r="A269" s="6" t="s">
        <v>537</v>
      </c>
      <c r="B269" s="7" t="s">
        <v>0</v>
      </c>
      <c r="C269" s="56"/>
      <c r="D269" s="56"/>
      <c r="E269" s="65"/>
      <c r="F269" s="65"/>
    </row>
    <row r="270" spans="1:6" s="9" customFormat="1" x14ac:dyDescent="0.25">
      <c r="A270" s="6" t="s">
        <v>538</v>
      </c>
      <c r="B270" s="16" t="s">
        <v>539</v>
      </c>
      <c r="C270" s="58" t="s">
        <v>0</v>
      </c>
      <c r="D270" s="56" t="s">
        <v>0</v>
      </c>
      <c r="E270" s="65"/>
      <c r="F270" s="65"/>
    </row>
    <row r="271" spans="1:6" s="9" customFormat="1" x14ac:dyDescent="0.25">
      <c r="A271" s="6" t="s">
        <v>540</v>
      </c>
      <c r="B271" s="7" t="s">
        <v>0</v>
      </c>
      <c r="C271" s="56" t="s">
        <v>0</v>
      </c>
      <c r="D271" s="56" t="s">
        <v>0</v>
      </c>
      <c r="E271" s="65"/>
      <c r="F271" s="65"/>
    </row>
    <row r="272" spans="1:6" s="9" customFormat="1" x14ac:dyDescent="0.25">
      <c r="A272" s="18" t="s">
        <v>541</v>
      </c>
      <c r="B272" s="7" t="s">
        <v>542</v>
      </c>
      <c r="C272" s="90">
        <v>623340</v>
      </c>
      <c r="D272" s="88">
        <v>623340</v>
      </c>
      <c r="E272" s="55"/>
      <c r="F272" s="55"/>
    </row>
    <row r="273" spans="1:6" s="9" customFormat="1" x14ac:dyDescent="0.25">
      <c r="A273" s="18" t="s">
        <v>543</v>
      </c>
      <c r="B273" s="7" t="s">
        <v>544</v>
      </c>
      <c r="C273" s="61" t="s">
        <v>0</v>
      </c>
      <c r="D273" s="54" t="s">
        <v>0</v>
      </c>
      <c r="E273" s="55"/>
      <c r="F273" s="55"/>
    </row>
    <row r="274" spans="1:6" s="9" customFormat="1" x14ac:dyDescent="0.25">
      <c r="A274" s="18" t="s">
        <v>545</v>
      </c>
      <c r="B274" s="7" t="s">
        <v>478</v>
      </c>
      <c r="C274" s="61" t="s">
        <v>0</v>
      </c>
      <c r="D274" s="54" t="s">
        <v>0</v>
      </c>
      <c r="E274" s="55"/>
      <c r="F274" s="55"/>
    </row>
    <row r="275" spans="1:6" s="9" customFormat="1" x14ac:dyDescent="0.25">
      <c r="A275" s="18" t="s">
        <v>546</v>
      </c>
      <c r="B275" s="7" t="s">
        <v>547</v>
      </c>
      <c r="C275" s="90">
        <v>111446660</v>
      </c>
      <c r="D275" s="88">
        <v>111446660</v>
      </c>
      <c r="E275" s="55"/>
      <c r="F275" s="55"/>
    </row>
    <row r="276" spans="1:6" s="9" customFormat="1" x14ac:dyDescent="0.25">
      <c r="A276" s="18" t="s">
        <v>548</v>
      </c>
      <c r="B276" s="7" t="s">
        <v>549</v>
      </c>
      <c r="C276" s="61" t="s">
        <v>0</v>
      </c>
      <c r="D276" s="54" t="s">
        <v>0</v>
      </c>
      <c r="E276" s="55"/>
      <c r="F276" s="55"/>
    </row>
    <row r="277" spans="1:6" s="9" customFormat="1" x14ac:dyDescent="0.25">
      <c r="A277" s="18" t="s">
        <v>550</v>
      </c>
      <c r="B277" s="7" t="s">
        <v>551</v>
      </c>
      <c r="C277" s="90">
        <v>3929849</v>
      </c>
      <c r="D277" s="88">
        <v>50854083</v>
      </c>
      <c r="E277" s="55"/>
      <c r="F277" s="55"/>
    </row>
    <row r="278" spans="1:6" s="9" customFormat="1" x14ac:dyDescent="0.25">
      <c r="A278" s="18" t="s">
        <v>553</v>
      </c>
      <c r="B278" s="7" t="s">
        <v>554</v>
      </c>
      <c r="C278" s="61" t="s">
        <v>0</v>
      </c>
      <c r="D278" s="54" t="s">
        <v>0</v>
      </c>
      <c r="E278" s="55"/>
      <c r="F278" s="55"/>
    </row>
    <row r="279" spans="1:6" s="9" customFormat="1" x14ac:dyDescent="0.25">
      <c r="A279" s="18" t="s">
        <v>555</v>
      </c>
      <c r="B279" s="7" t="s">
        <v>556</v>
      </c>
      <c r="C279" s="90">
        <v>67709419</v>
      </c>
      <c r="D279" s="88">
        <v>16855336</v>
      </c>
      <c r="E279" s="55"/>
      <c r="F279" s="55"/>
    </row>
    <row r="280" spans="1:6" s="9" customFormat="1" x14ac:dyDescent="0.25">
      <c r="A280" s="18" t="s">
        <v>557</v>
      </c>
      <c r="B280" s="7" t="s">
        <v>558</v>
      </c>
      <c r="C280" s="90">
        <v>-6464279</v>
      </c>
      <c r="D280" s="88">
        <v>-6464279</v>
      </c>
      <c r="E280" s="55"/>
      <c r="F280" s="55"/>
    </row>
    <row r="281" spans="1:6" s="9" customFormat="1" ht="21.75" customHeight="1" x14ac:dyDescent="0.25">
      <c r="A281" s="18" t="s">
        <v>559</v>
      </c>
      <c r="B281" s="19" t="s">
        <v>560</v>
      </c>
      <c r="C281" s="61" t="s">
        <v>0</v>
      </c>
      <c r="D281" s="61" t="s">
        <v>0</v>
      </c>
      <c r="E281" s="64"/>
      <c r="F281" s="64"/>
    </row>
    <row r="282" spans="1:6" s="9" customFormat="1" x14ac:dyDescent="0.25">
      <c r="A282" s="18" t="s">
        <v>561</v>
      </c>
      <c r="B282" s="19" t="s">
        <v>562</v>
      </c>
      <c r="C282" s="61" t="s">
        <v>0</v>
      </c>
      <c r="D282" s="61" t="s">
        <v>0</v>
      </c>
      <c r="E282" s="64"/>
      <c r="F282" s="64"/>
    </row>
    <row r="283" spans="1:6" s="9" customFormat="1" x14ac:dyDescent="0.25">
      <c r="A283" s="18" t="s">
        <v>563</v>
      </c>
      <c r="B283" s="7" t="s">
        <v>564</v>
      </c>
      <c r="C283" s="61" t="s">
        <v>0</v>
      </c>
      <c r="D283" s="54" t="s">
        <v>0</v>
      </c>
      <c r="E283" s="55"/>
      <c r="F283" s="55"/>
    </row>
    <row r="284" spans="1:6" s="9" customFormat="1" x14ac:dyDescent="0.25">
      <c r="A284" s="18" t="s">
        <v>565</v>
      </c>
      <c r="B284" s="7" t="s">
        <v>566</v>
      </c>
      <c r="C284" s="61" t="s">
        <v>0</v>
      </c>
      <c r="D284" s="54" t="s">
        <v>0</v>
      </c>
      <c r="E284" s="55"/>
      <c r="F284" s="55"/>
    </row>
    <row r="285" spans="1:6" s="9" customFormat="1" x14ac:dyDescent="0.25">
      <c r="A285" s="18" t="s">
        <v>567</v>
      </c>
      <c r="B285" s="7" t="s">
        <v>568</v>
      </c>
      <c r="C285" s="61" t="s">
        <v>0</v>
      </c>
      <c r="D285" s="54" t="s">
        <v>0</v>
      </c>
      <c r="E285" s="55"/>
      <c r="F285" s="55"/>
    </row>
    <row r="286" spans="1:6" s="9" customFormat="1" x14ac:dyDescent="0.25">
      <c r="A286" s="18" t="s">
        <v>569</v>
      </c>
      <c r="B286" s="7" t="s">
        <v>570</v>
      </c>
      <c r="C286" s="61" t="s">
        <v>0</v>
      </c>
      <c r="D286" s="61" t="s">
        <v>0</v>
      </c>
      <c r="E286" s="64"/>
      <c r="F286" s="64"/>
    </row>
    <row r="287" spans="1:6" s="9" customFormat="1" x14ac:dyDescent="0.25">
      <c r="A287" s="18" t="s">
        <v>571</v>
      </c>
      <c r="B287" s="7" t="s">
        <v>572</v>
      </c>
      <c r="C287" s="61" t="s">
        <v>0</v>
      </c>
      <c r="D287" s="61" t="s">
        <v>0</v>
      </c>
      <c r="E287" s="64"/>
      <c r="F287" s="64"/>
    </row>
    <row r="288" spans="1:6" s="9" customFormat="1" x14ac:dyDescent="0.25">
      <c r="A288" s="6" t="s">
        <v>573</v>
      </c>
      <c r="B288" s="7" t="s">
        <v>0</v>
      </c>
      <c r="C288" s="56" t="s">
        <v>0</v>
      </c>
      <c r="D288" s="56" t="s">
        <v>0</v>
      </c>
      <c r="E288" s="65"/>
      <c r="F288" s="65"/>
    </row>
    <row r="289" spans="1:6" s="9" customFormat="1" x14ac:dyDescent="0.25">
      <c r="A289" s="18" t="s">
        <v>574</v>
      </c>
      <c r="B289" s="7" t="s">
        <v>575</v>
      </c>
      <c r="C289" s="93">
        <f>SUM(C272:C288)</f>
        <v>177244989</v>
      </c>
      <c r="D289" s="95">
        <f>SUM(D272:D288)</f>
        <v>173315140</v>
      </c>
      <c r="E289" s="55"/>
      <c r="F289" s="55"/>
    </row>
    <row r="290" spans="1:6" s="9" customFormat="1" x14ac:dyDescent="0.25">
      <c r="A290" s="6" t="s">
        <v>576</v>
      </c>
      <c r="B290" s="7" t="s">
        <v>0</v>
      </c>
      <c r="C290" s="56"/>
      <c r="D290" s="56"/>
      <c r="E290" s="65"/>
      <c r="F290" s="65"/>
    </row>
    <row r="291" spans="1:6" s="9" customFormat="1" x14ac:dyDescent="0.25">
      <c r="A291" s="18" t="s">
        <v>577</v>
      </c>
      <c r="B291" s="7" t="s">
        <v>578</v>
      </c>
      <c r="C291" s="94">
        <f>C268+C289</f>
        <v>593463282</v>
      </c>
      <c r="D291" s="94">
        <f>D268+D289</f>
        <v>351497986</v>
      </c>
      <c r="E291" s="55"/>
      <c r="F291" s="55"/>
    </row>
    <row r="292" spans="1:6" s="9" customFormat="1" x14ac:dyDescent="0.25">
      <c r="A292" s="6" t="s">
        <v>579</v>
      </c>
      <c r="B292" s="20" t="s">
        <v>0</v>
      </c>
      <c r="C292" s="21"/>
      <c r="D292" s="22"/>
      <c r="E292" s="55"/>
      <c r="F292" s="22"/>
    </row>
    <row r="293" spans="1:6" s="9" customFormat="1" x14ac:dyDescent="0.25">
      <c r="A293" s="6" t="s">
        <v>580</v>
      </c>
      <c r="B293" s="7" t="s">
        <v>87</v>
      </c>
      <c r="C293" s="86">
        <f>C162-C291</f>
        <v>0</v>
      </c>
      <c r="D293" s="86">
        <f>D162-D291</f>
        <v>0</v>
      </c>
      <c r="E293" s="22"/>
      <c r="F293" s="22"/>
    </row>
    <row r="294" spans="1:6" x14ac:dyDescent="0.25">
      <c r="A294" s="32" t="s">
        <v>0</v>
      </c>
      <c r="B294" s="32" t="s">
        <v>0</v>
      </c>
      <c r="C294" s="32"/>
      <c r="D294" s="32" t="s">
        <v>0</v>
      </c>
      <c r="E294" s="32"/>
      <c r="F294" s="32"/>
    </row>
    <row r="300" spans="1:6" x14ac:dyDescent="0.25"/>
    <row r="301" spans="1:6" x14ac:dyDescent="0.25"/>
    <row r="302" spans="1:6" x14ac:dyDescent="0.25"/>
    <row r="303" spans="1:6" x14ac:dyDescent="0.25"/>
    <row r="304" spans="1:6" x14ac:dyDescent="0.25"/>
    <row r="305" x14ac:dyDescent="0.25"/>
    <row r="306" x14ac:dyDescent="0.25"/>
  </sheetData>
  <printOptions horizontalCentered="1" verticalCentered="1" gridLines="1"/>
  <pageMargins left="0.70866141732283472" right="0.70866141732283472" top="0.74803149606299213" bottom="0.74803149606299213" header="0.31496062992125984" footer="0.31496062992125984"/>
  <pageSetup scale="7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G258"/>
  <sheetViews>
    <sheetView topLeftCell="A111" workbookViewId="0">
      <selection activeCell="E130" sqref="E130"/>
    </sheetView>
  </sheetViews>
  <sheetFormatPr baseColWidth="10" defaultRowHeight="15" x14ac:dyDescent="0.25"/>
  <cols>
    <col min="1" max="1" width="15.42578125" customWidth="1"/>
    <col min="2" max="2" width="59.5703125" customWidth="1"/>
    <col min="3" max="3" width="22.28515625" customWidth="1"/>
    <col min="4" max="6" width="21.28515625" customWidth="1"/>
  </cols>
  <sheetData>
    <row r="1" spans="1:7" x14ac:dyDescent="0.25">
      <c r="A1" s="1" t="s">
        <v>0</v>
      </c>
      <c r="B1" s="2" t="s">
        <v>89</v>
      </c>
      <c r="C1" s="3"/>
      <c r="D1" s="1"/>
      <c r="E1" s="1"/>
      <c r="F1" s="1"/>
      <c r="G1" s="32" t="s">
        <v>0</v>
      </c>
    </row>
    <row r="2" spans="1:7" ht="34.5" customHeight="1" x14ac:dyDescent="0.25">
      <c r="A2" s="4" t="s">
        <v>2</v>
      </c>
      <c r="B2" s="4" t="s">
        <v>3</v>
      </c>
      <c r="C2" s="5" t="s">
        <v>737</v>
      </c>
      <c r="D2" s="5" t="s">
        <v>854</v>
      </c>
      <c r="E2" s="5" t="s">
        <v>90</v>
      </c>
      <c r="F2" s="5" t="s">
        <v>855</v>
      </c>
      <c r="G2" s="32" t="s">
        <v>0</v>
      </c>
    </row>
    <row r="3" spans="1:7" ht="22.5" customHeight="1" x14ac:dyDescent="0.25">
      <c r="A3" s="6" t="s">
        <v>91</v>
      </c>
      <c r="B3" s="7" t="s">
        <v>856</v>
      </c>
      <c r="C3" s="8" t="s">
        <v>0</v>
      </c>
      <c r="D3" s="8" t="s">
        <v>0</v>
      </c>
      <c r="E3" s="8"/>
      <c r="F3" s="8"/>
      <c r="G3" s="32" t="s">
        <v>0</v>
      </c>
    </row>
    <row r="4" spans="1:7" ht="22.5" customHeight="1" x14ac:dyDescent="0.25">
      <c r="A4" s="6" t="s">
        <v>92</v>
      </c>
      <c r="B4" s="10" t="s">
        <v>4</v>
      </c>
      <c r="C4" s="11" t="s">
        <v>0</v>
      </c>
      <c r="D4" s="8" t="s">
        <v>0</v>
      </c>
      <c r="E4" s="8"/>
      <c r="F4" s="8"/>
      <c r="G4" s="32" t="s">
        <v>0</v>
      </c>
    </row>
    <row r="5" spans="1:7" ht="22.5" customHeight="1" x14ac:dyDescent="0.25">
      <c r="A5" s="12" t="s">
        <v>93</v>
      </c>
      <c r="B5" s="13" t="s">
        <v>0</v>
      </c>
      <c r="C5" s="11" t="s">
        <v>0</v>
      </c>
      <c r="D5" s="8" t="s">
        <v>0</v>
      </c>
      <c r="E5" s="8"/>
      <c r="F5" s="8"/>
      <c r="G5" s="32" t="s">
        <v>0</v>
      </c>
    </row>
    <row r="6" spans="1:7" ht="22.5" customHeight="1" x14ac:dyDescent="0.25">
      <c r="A6" s="6" t="s">
        <v>94</v>
      </c>
      <c r="B6" s="14" t="s">
        <v>95</v>
      </c>
      <c r="C6" s="11" t="s">
        <v>0</v>
      </c>
      <c r="D6" s="8" t="s">
        <v>0</v>
      </c>
      <c r="E6" s="8"/>
      <c r="F6" s="8"/>
      <c r="G6" s="32" t="s">
        <v>0</v>
      </c>
    </row>
    <row r="7" spans="1:7" ht="22.5" customHeight="1" x14ac:dyDescent="0.25">
      <c r="A7" s="6" t="s">
        <v>96</v>
      </c>
      <c r="B7" s="15" t="s">
        <v>0</v>
      </c>
      <c r="C7" s="8" t="s">
        <v>0</v>
      </c>
      <c r="D7" s="8" t="s">
        <v>0</v>
      </c>
      <c r="E7" s="8"/>
      <c r="F7" s="8"/>
      <c r="G7" s="32" t="s">
        <v>0</v>
      </c>
    </row>
    <row r="8" spans="1:7" ht="22.5" customHeight="1" x14ac:dyDescent="0.25">
      <c r="A8" s="6" t="s">
        <v>97</v>
      </c>
      <c r="B8" s="16" t="s">
        <v>98</v>
      </c>
      <c r="C8" s="11" t="s">
        <v>0</v>
      </c>
      <c r="D8" s="8" t="s">
        <v>0</v>
      </c>
      <c r="E8" s="8"/>
      <c r="F8" s="8"/>
      <c r="G8" s="32" t="s">
        <v>0</v>
      </c>
    </row>
    <row r="9" spans="1:7" ht="22.5" customHeight="1" x14ac:dyDescent="0.25">
      <c r="A9" s="6" t="s">
        <v>99</v>
      </c>
      <c r="B9" s="17" t="s">
        <v>0</v>
      </c>
      <c r="C9" s="8" t="s">
        <v>0</v>
      </c>
      <c r="D9" s="8" t="s">
        <v>0</v>
      </c>
      <c r="E9" s="8"/>
      <c r="F9" s="8"/>
      <c r="G9" s="32" t="s">
        <v>0</v>
      </c>
    </row>
    <row r="10" spans="1:7" ht="22.5" customHeight="1" x14ac:dyDescent="0.25">
      <c r="A10" s="6" t="s">
        <v>100</v>
      </c>
      <c r="B10" s="16" t="s">
        <v>101</v>
      </c>
      <c r="C10" s="11" t="s">
        <v>0</v>
      </c>
      <c r="D10" s="8" t="s">
        <v>0</v>
      </c>
      <c r="E10" s="8"/>
      <c r="F10" s="8"/>
      <c r="G10" s="32" t="s">
        <v>0</v>
      </c>
    </row>
    <row r="11" spans="1:7" ht="22.5" customHeight="1" x14ac:dyDescent="0.25">
      <c r="A11" s="6" t="s">
        <v>102</v>
      </c>
      <c r="B11" s="7" t="s">
        <v>0</v>
      </c>
      <c r="C11" s="8" t="s">
        <v>0</v>
      </c>
      <c r="D11" s="8" t="s">
        <v>0</v>
      </c>
      <c r="E11" s="8"/>
      <c r="F11" s="8"/>
      <c r="G11" s="32" t="s">
        <v>0</v>
      </c>
    </row>
    <row r="12" spans="1:7" ht="22.5" customHeight="1" x14ac:dyDescent="0.25">
      <c r="A12" s="18" t="s">
        <v>103</v>
      </c>
      <c r="B12" s="7" t="s">
        <v>745</v>
      </c>
      <c r="C12" s="103">
        <v>3191777</v>
      </c>
      <c r="D12" s="103">
        <v>6244612</v>
      </c>
      <c r="E12" s="54"/>
      <c r="F12" s="54"/>
      <c r="G12" s="32" t="s">
        <v>0</v>
      </c>
    </row>
    <row r="13" spans="1:7" ht="22.5" customHeight="1" x14ac:dyDescent="0.25">
      <c r="A13" s="18" t="s">
        <v>105</v>
      </c>
      <c r="B13" s="7" t="s">
        <v>746</v>
      </c>
      <c r="C13" s="101" t="s">
        <v>0</v>
      </c>
      <c r="D13" s="101" t="s">
        <v>0</v>
      </c>
      <c r="E13" s="54"/>
      <c r="F13" s="54"/>
      <c r="G13" s="32" t="s">
        <v>0</v>
      </c>
    </row>
    <row r="14" spans="1:7" ht="22.5" customHeight="1" x14ac:dyDescent="0.25">
      <c r="A14" s="18" t="s">
        <v>107</v>
      </c>
      <c r="B14" s="7" t="s">
        <v>747</v>
      </c>
      <c r="C14" s="101" t="s">
        <v>0</v>
      </c>
      <c r="D14" s="101" t="s">
        <v>0</v>
      </c>
      <c r="E14" s="54"/>
      <c r="F14" s="54"/>
      <c r="G14" s="32" t="s">
        <v>0</v>
      </c>
    </row>
    <row r="15" spans="1:7" ht="22.5" customHeight="1" x14ac:dyDescent="0.25">
      <c r="A15" s="18" t="s">
        <v>109</v>
      </c>
      <c r="B15" s="7" t="s">
        <v>748</v>
      </c>
      <c r="C15" s="84" t="s">
        <v>0</v>
      </c>
      <c r="D15" s="84" t="s">
        <v>0</v>
      </c>
      <c r="E15" s="61"/>
      <c r="F15" s="61"/>
      <c r="G15" s="32" t="s">
        <v>0</v>
      </c>
    </row>
    <row r="16" spans="1:7" ht="22.5" customHeight="1" x14ac:dyDescent="0.25">
      <c r="A16" s="18" t="s">
        <v>111</v>
      </c>
      <c r="B16" s="19" t="s">
        <v>120</v>
      </c>
      <c r="C16" s="92">
        <f>SUM(C12:C15)</f>
        <v>3191777</v>
      </c>
      <c r="D16" s="92">
        <f>SUM(D12:D15)</f>
        <v>6244612</v>
      </c>
      <c r="E16" s="61"/>
      <c r="F16" s="61"/>
      <c r="G16" s="32" t="s">
        <v>0</v>
      </c>
    </row>
    <row r="17" spans="1:7" ht="22.5" customHeight="1" x14ac:dyDescent="0.25">
      <c r="A17" s="6" t="s">
        <v>749</v>
      </c>
      <c r="B17" s="20" t="s">
        <v>0</v>
      </c>
      <c r="C17" s="62" t="s">
        <v>0</v>
      </c>
      <c r="D17" s="56" t="s">
        <v>0</v>
      </c>
      <c r="E17" s="56"/>
      <c r="F17" s="56"/>
      <c r="G17" s="32" t="s">
        <v>0</v>
      </c>
    </row>
    <row r="18" spans="1:7" ht="22.5" customHeight="1" x14ac:dyDescent="0.25">
      <c r="A18" s="6" t="s">
        <v>750</v>
      </c>
      <c r="B18" s="16" t="s">
        <v>123</v>
      </c>
      <c r="C18" s="58" t="s">
        <v>0</v>
      </c>
      <c r="D18" s="56" t="s">
        <v>0</v>
      </c>
      <c r="E18" s="56"/>
      <c r="F18" s="56"/>
      <c r="G18" s="32" t="s">
        <v>0</v>
      </c>
    </row>
    <row r="19" spans="1:7" ht="22.5" customHeight="1" x14ac:dyDescent="0.25">
      <c r="A19" s="6" t="s">
        <v>751</v>
      </c>
      <c r="B19" s="7" t="s">
        <v>0</v>
      </c>
      <c r="C19" s="56" t="s">
        <v>0</v>
      </c>
      <c r="D19" s="56" t="s">
        <v>0</v>
      </c>
      <c r="E19" s="56"/>
      <c r="F19" s="56"/>
      <c r="G19" s="32" t="s">
        <v>0</v>
      </c>
    </row>
    <row r="20" spans="1:7" ht="22.5" customHeight="1" x14ac:dyDescent="0.25">
      <c r="A20" s="18" t="s">
        <v>113</v>
      </c>
      <c r="B20" s="7" t="s">
        <v>752</v>
      </c>
      <c r="C20" s="88">
        <v>58399879</v>
      </c>
      <c r="D20" s="88">
        <v>2824580</v>
      </c>
      <c r="E20" s="54"/>
      <c r="F20" s="54"/>
      <c r="G20" s="32" t="s">
        <v>0</v>
      </c>
    </row>
    <row r="21" spans="1:7" ht="22.5" customHeight="1" x14ac:dyDescent="0.25">
      <c r="A21" s="18" t="s">
        <v>115</v>
      </c>
      <c r="B21" s="7" t="s">
        <v>753</v>
      </c>
      <c r="C21" s="88">
        <v>142308261</v>
      </c>
      <c r="D21" s="88">
        <v>75859643</v>
      </c>
      <c r="E21" s="54"/>
      <c r="F21" s="54"/>
      <c r="G21" s="32" t="s">
        <v>0</v>
      </c>
    </row>
    <row r="22" spans="1:7" ht="22.5" customHeight="1" x14ac:dyDescent="0.25">
      <c r="A22" s="18" t="s">
        <v>117</v>
      </c>
      <c r="B22" s="7" t="s">
        <v>754</v>
      </c>
      <c r="C22" s="87"/>
      <c r="D22" s="87"/>
      <c r="E22" s="54"/>
      <c r="F22" s="54"/>
      <c r="G22" s="32" t="s">
        <v>0</v>
      </c>
    </row>
    <row r="23" spans="1:7" ht="22.5" customHeight="1" x14ac:dyDescent="0.25">
      <c r="A23" s="18" t="s">
        <v>119</v>
      </c>
      <c r="B23" s="7" t="s">
        <v>142</v>
      </c>
      <c r="C23" s="87"/>
      <c r="D23" s="87"/>
      <c r="E23" s="54"/>
      <c r="F23" s="54"/>
      <c r="G23" s="32" t="s">
        <v>0</v>
      </c>
    </row>
    <row r="24" spans="1:7" ht="22.5" customHeight="1" x14ac:dyDescent="0.25">
      <c r="A24" s="18" t="s">
        <v>125</v>
      </c>
      <c r="B24" s="7" t="s">
        <v>144</v>
      </c>
      <c r="C24" s="87"/>
      <c r="D24" s="87"/>
      <c r="E24" s="54"/>
      <c r="F24" s="54"/>
      <c r="G24" s="32" t="s">
        <v>0</v>
      </c>
    </row>
    <row r="25" spans="1:7" ht="22.5" customHeight="1" x14ac:dyDescent="0.25">
      <c r="A25" s="18" t="s">
        <v>127</v>
      </c>
      <c r="B25" s="19" t="s">
        <v>755</v>
      </c>
      <c r="C25" s="89">
        <f>C26</f>
        <v>448</v>
      </c>
      <c r="D25" s="89">
        <f>D26</f>
        <v>7</v>
      </c>
      <c r="E25" s="61"/>
      <c r="F25" s="61"/>
      <c r="G25" s="32" t="s">
        <v>0</v>
      </c>
    </row>
    <row r="26" spans="1:7" ht="22.5" customHeight="1" x14ac:dyDescent="0.25">
      <c r="A26" s="18" t="s">
        <v>756</v>
      </c>
      <c r="B26" s="25" t="s">
        <v>150</v>
      </c>
      <c r="C26" s="87">
        <v>448</v>
      </c>
      <c r="D26" s="87">
        <v>7</v>
      </c>
      <c r="E26" s="54"/>
      <c r="F26" s="54"/>
      <c r="G26" s="32"/>
    </row>
    <row r="27" spans="1:7" ht="22.5" customHeight="1" x14ac:dyDescent="0.25">
      <c r="A27" s="18" t="s">
        <v>129</v>
      </c>
      <c r="B27" s="7" t="s">
        <v>156</v>
      </c>
      <c r="C27" s="92">
        <f>SUM(C20:C25)</f>
        <v>200708588</v>
      </c>
      <c r="D27" s="92">
        <f>SUM(D20:D25)</f>
        <v>78684230</v>
      </c>
      <c r="E27" s="64">
        <f>+C27-D27</f>
        <v>122024358</v>
      </c>
      <c r="F27" s="61"/>
      <c r="G27" s="32" t="s">
        <v>0</v>
      </c>
    </row>
    <row r="28" spans="1:7" ht="22.5" customHeight="1" x14ac:dyDescent="0.25">
      <c r="A28" s="6" t="s">
        <v>757</v>
      </c>
      <c r="B28" s="7" t="s">
        <v>0</v>
      </c>
      <c r="C28" s="56"/>
      <c r="D28" s="56"/>
      <c r="E28" s="65"/>
      <c r="F28" s="56"/>
      <c r="G28" s="32" t="s">
        <v>0</v>
      </c>
    </row>
    <row r="29" spans="1:7" ht="22.5" customHeight="1" x14ac:dyDescent="0.25">
      <c r="A29" s="6" t="s">
        <v>758</v>
      </c>
      <c r="B29" s="16" t="s">
        <v>159</v>
      </c>
      <c r="C29" s="56" t="s">
        <v>0</v>
      </c>
      <c r="D29" s="56" t="s">
        <v>0</v>
      </c>
      <c r="E29" s="56"/>
      <c r="F29" s="56"/>
      <c r="G29" s="32" t="s">
        <v>0</v>
      </c>
    </row>
    <row r="30" spans="1:7" ht="22.5" customHeight="1" x14ac:dyDescent="0.25">
      <c r="A30" s="6" t="s">
        <v>759</v>
      </c>
      <c r="B30" s="19" t="s">
        <v>0</v>
      </c>
      <c r="C30" s="56" t="s">
        <v>0</v>
      </c>
      <c r="D30" s="56" t="s">
        <v>0</v>
      </c>
      <c r="E30" s="56"/>
      <c r="F30" s="56"/>
      <c r="G30" s="32" t="s">
        <v>0</v>
      </c>
    </row>
    <row r="31" spans="1:7" ht="22.5" customHeight="1" x14ac:dyDescent="0.25">
      <c r="A31" s="18" t="s">
        <v>131</v>
      </c>
      <c r="B31" s="26" t="s">
        <v>162</v>
      </c>
      <c r="C31" s="88">
        <v>13807716</v>
      </c>
      <c r="D31" s="88">
        <v>4241168</v>
      </c>
      <c r="E31" s="54"/>
      <c r="F31" s="54"/>
      <c r="G31" s="32" t="s">
        <v>0</v>
      </c>
    </row>
    <row r="32" spans="1:7" ht="22.5" customHeight="1" x14ac:dyDescent="0.25">
      <c r="A32" s="18" t="s">
        <v>133</v>
      </c>
      <c r="B32" s="26" t="s">
        <v>164</v>
      </c>
      <c r="C32" s="88">
        <v>810005</v>
      </c>
      <c r="D32" s="88">
        <v>943701</v>
      </c>
      <c r="E32" s="54"/>
      <c r="F32" s="54"/>
      <c r="G32" s="32" t="s">
        <v>0</v>
      </c>
    </row>
    <row r="33" spans="1:7" ht="22.5" customHeight="1" x14ac:dyDescent="0.25">
      <c r="A33" s="18" t="s">
        <v>135</v>
      </c>
      <c r="B33" s="26" t="s">
        <v>166</v>
      </c>
      <c r="C33" s="87"/>
      <c r="D33" s="87"/>
      <c r="E33" s="61"/>
      <c r="F33" s="61"/>
      <c r="G33" s="32" t="s">
        <v>0</v>
      </c>
    </row>
    <row r="34" spans="1:7" ht="22.5" customHeight="1" x14ac:dyDescent="0.25">
      <c r="A34" s="18" t="s">
        <v>137</v>
      </c>
      <c r="B34" s="19" t="s">
        <v>171</v>
      </c>
      <c r="C34" s="92">
        <f>SUM(C31:C33)</f>
        <v>14617721</v>
      </c>
      <c r="D34" s="92">
        <f>SUM(D31:D33)</f>
        <v>5184869</v>
      </c>
      <c r="E34" s="64">
        <f>+C34-D34</f>
        <v>9432852</v>
      </c>
      <c r="F34" s="61"/>
      <c r="G34" s="32" t="s">
        <v>0</v>
      </c>
    </row>
    <row r="35" spans="1:7" ht="22.5" customHeight="1" x14ac:dyDescent="0.25">
      <c r="A35" s="6" t="s">
        <v>760</v>
      </c>
      <c r="B35" s="19" t="s">
        <v>0</v>
      </c>
      <c r="C35" s="56"/>
      <c r="D35" s="56"/>
      <c r="E35" s="56"/>
      <c r="F35" s="56"/>
      <c r="G35" s="32" t="s">
        <v>0</v>
      </c>
    </row>
    <row r="36" spans="1:7" ht="22.5" customHeight="1" x14ac:dyDescent="0.25">
      <c r="A36" s="6" t="s">
        <v>761</v>
      </c>
      <c r="B36" s="28" t="s">
        <v>174</v>
      </c>
      <c r="C36" s="58" t="s">
        <v>0</v>
      </c>
      <c r="D36" s="56" t="s">
        <v>0</v>
      </c>
      <c r="E36" s="56"/>
      <c r="F36" s="56"/>
      <c r="G36" s="32" t="s">
        <v>0</v>
      </c>
    </row>
    <row r="37" spans="1:7" ht="22.5" customHeight="1" x14ac:dyDescent="0.25">
      <c r="A37" s="6" t="s">
        <v>762</v>
      </c>
      <c r="B37" s="19" t="s">
        <v>0</v>
      </c>
      <c r="C37" s="56" t="s">
        <v>0</v>
      </c>
      <c r="D37" s="56" t="s">
        <v>0</v>
      </c>
      <c r="E37" s="56"/>
      <c r="F37" s="56"/>
      <c r="G37" s="32" t="s">
        <v>0</v>
      </c>
    </row>
    <row r="38" spans="1:7" ht="22.5" customHeight="1" x14ac:dyDescent="0.25">
      <c r="A38" s="18" t="s">
        <v>139</v>
      </c>
      <c r="B38" s="7" t="s">
        <v>177</v>
      </c>
      <c r="C38" s="88">
        <v>11904680</v>
      </c>
      <c r="D38" s="88">
        <v>8748654</v>
      </c>
      <c r="E38" s="54"/>
      <c r="F38" s="54"/>
      <c r="G38" s="32" t="s">
        <v>0</v>
      </c>
    </row>
    <row r="39" spans="1:7" ht="22.5" customHeight="1" x14ac:dyDescent="0.25">
      <c r="A39" s="18" t="s">
        <v>141</v>
      </c>
      <c r="B39" s="7" t="s">
        <v>179</v>
      </c>
      <c r="C39" s="87"/>
      <c r="D39" s="87"/>
      <c r="E39" s="54"/>
      <c r="F39" s="54"/>
      <c r="G39" s="32" t="s">
        <v>0</v>
      </c>
    </row>
    <row r="40" spans="1:7" ht="22.5" customHeight="1" x14ac:dyDescent="0.25">
      <c r="A40" s="18" t="s">
        <v>143</v>
      </c>
      <c r="B40" s="7" t="s">
        <v>181</v>
      </c>
      <c r="C40" s="87"/>
      <c r="D40" s="87"/>
      <c r="E40" s="54"/>
      <c r="F40" s="54"/>
      <c r="G40" s="32" t="s">
        <v>0</v>
      </c>
    </row>
    <row r="41" spans="1:7" ht="22.5" customHeight="1" x14ac:dyDescent="0.25">
      <c r="A41" s="18" t="s">
        <v>145</v>
      </c>
      <c r="B41" s="7" t="s">
        <v>183</v>
      </c>
      <c r="C41" s="87"/>
      <c r="D41" s="87"/>
      <c r="E41" s="54"/>
      <c r="F41" s="54"/>
      <c r="G41" s="32" t="s">
        <v>0</v>
      </c>
    </row>
    <row r="42" spans="1:7" ht="22.5" customHeight="1" x14ac:dyDescent="0.25">
      <c r="A42" s="18" t="s">
        <v>147</v>
      </c>
      <c r="B42" s="7" t="s">
        <v>185</v>
      </c>
      <c r="C42" s="87"/>
      <c r="D42" s="87"/>
      <c r="E42" s="54"/>
      <c r="F42" s="54"/>
      <c r="G42" s="32"/>
    </row>
    <row r="43" spans="1:7" ht="22.5" customHeight="1" x14ac:dyDescent="0.25">
      <c r="A43" s="18" t="s">
        <v>151</v>
      </c>
      <c r="B43" s="19" t="s">
        <v>187</v>
      </c>
      <c r="C43" s="87"/>
      <c r="D43" s="87"/>
      <c r="E43" s="61"/>
      <c r="F43" s="61"/>
      <c r="G43" s="32" t="s">
        <v>0</v>
      </c>
    </row>
    <row r="44" spans="1:7" ht="22.5" customHeight="1" x14ac:dyDescent="0.25">
      <c r="A44" s="18" t="s">
        <v>153</v>
      </c>
      <c r="B44" s="7" t="s">
        <v>189</v>
      </c>
      <c r="C44" s="92">
        <f>SUM(C38:C43)</f>
        <v>11904680</v>
      </c>
      <c r="D44" s="92">
        <f>SUM(D38:D43)</f>
        <v>8748654</v>
      </c>
      <c r="E44" s="64">
        <f>+C44-D44</f>
        <v>3156026</v>
      </c>
      <c r="F44" s="61"/>
      <c r="G44" s="32" t="s">
        <v>0</v>
      </c>
    </row>
    <row r="45" spans="1:7" ht="22.5" customHeight="1" x14ac:dyDescent="0.25">
      <c r="A45" s="6" t="s">
        <v>763</v>
      </c>
      <c r="B45" s="7" t="s">
        <v>0</v>
      </c>
      <c r="C45" s="56"/>
      <c r="D45" s="56"/>
      <c r="E45" s="56"/>
      <c r="F45" s="56"/>
      <c r="G45" s="32" t="s">
        <v>0</v>
      </c>
    </row>
    <row r="46" spans="1:7" ht="22.5" customHeight="1" x14ac:dyDescent="0.25">
      <c r="A46" s="6" t="s">
        <v>764</v>
      </c>
      <c r="B46" s="16" t="s">
        <v>192</v>
      </c>
      <c r="C46" s="58" t="s">
        <v>0</v>
      </c>
      <c r="D46" s="56" t="s">
        <v>0</v>
      </c>
      <c r="E46" s="56"/>
      <c r="F46" s="56"/>
      <c r="G46" s="32" t="s">
        <v>0</v>
      </c>
    </row>
    <row r="47" spans="1:7" ht="22.5" customHeight="1" x14ac:dyDescent="0.25">
      <c r="A47" s="6" t="s">
        <v>765</v>
      </c>
      <c r="B47" s="7" t="s">
        <v>0</v>
      </c>
      <c r="C47" s="56" t="s">
        <v>0</v>
      </c>
      <c r="D47" s="56" t="s">
        <v>0</v>
      </c>
      <c r="E47" s="56"/>
      <c r="F47" s="56"/>
      <c r="G47" s="32" t="s">
        <v>0</v>
      </c>
    </row>
    <row r="48" spans="1:7" ht="22.5" customHeight="1" x14ac:dyDescent="0.25">
      <c r="A48" s="18" t="s">
        <v>155</v>
      </c>
      <c r="B48" s="7" t="s">
        <v>195</v>
      </c>
      <c r="C48" s="87"/>
      <c r="D48" s="87"/>
      <c r="E48" s="54"/>
      <c r="F48" s="54"/>
      <c r="G48" s="32" t="s">
        <v>0</v>
      </c>
    </row>
    <row r="49" spans="1:7" ht="22.5" customHeight="1" x14ac:dyDescent="0.25">
      <c r="A49" s="18" t="s">
        <v>161</v>
      </c>
      <c r="B49" s="7" t="s">
        <v>197</v>
      </c>
      <c r="C49" s="88">
        <v>34128493</v>
      </c>
      <c r="D49" s="88">
        <v>34028512</v>
      </c>
      <c r="E49" s="54"/>
      <c r="F49" s="54"/>
      <c r="G49" s="32"/>
    </row>
    <row r="50" spans="1:7" ht="22.5" customHeight="1" x14ac:dyDescent="0.25">
      <c r="A50" s="18" t="s">
        <v>163</v>
      </c>
      <c r="B50" s="19" t="s">
        <v>199</v>
      </c>
      <c r="C50" s="87"/>
      <c r="D50" s="87"/>
      <c r="E50" s="61"/>
      <c r="F50" s="61"/>
      <c r="G50" s="32" t="s">
        <v>0</v>
      </c>
    </row>
    <row r="51" spans="1:7" ht="22.5" customHeight="1" x14ac:dyDescent="0.25">
      <c r="A51" s="18" t="s">
        <v>165</v>
      </c>
      <c r="B51" s="7" t="s">
        <v>201</v>
      </c>
      <c r="C51" s="87"/>
      <c r="D51" s="87"/>
      <c r="E51" s="54"/>
      <c r="F51" s="54"/>
      <c r="G51" s="32"/>
    </row>
    <row r="52" spans="1:7" ht="22.5" customHeight="1" x14ac:dyDescent="0.25">
      <c r="A52" s="18" t="s">
        <v>170</v>
      </c>
      <c r="B52" s="7" t="s">
        <v>203</v>
      </c>
      <c r="C52" s="92">
        <f>SUM(C48:C51)</f>
        <v>34128493</v>
      </c>
      <c r="D52" s="92">
        <f>SUM(D48:D51)</f>
        <v>34028512</v>
      </c>
      <c r="E52" s="64">
        <f>+C52-D52</f>
        <v>99981</v>
      </c>
      <c r="F52" s="61"/>
      <c r="G52" s="32" t="s">
        <v>0</v>
      </c>
    </row>
    <row r="53" spans="1:7" ht="22.5" customHeight="1" x14ac:dyDescent="0.25">
      <c r="A53" s="6" t="s">
        <v>172</v>
      </c>
      <c r="B53" s="7" t="s">
        <v>0</v>
      </c>
      <c r="C53" s="56"/>
      <c r="D53" s="56"/>
      <c r="E53" s="56"/>
      <c r="F53" s="56"/>
      <c r="G53" s="32" t="s">
        <v>0</v>
      </c>
    </row>
    <row r="54" spans="1:7" ht="22.5" customHeight="1" x14ac:dyDescent="0.25">
      <c r="A54" s="18" t="s">
        <v>176</v>
      </c>
      <c r="B54" s="19" t="s">
        <v>206</v>
      </c>
      <c r="C54" s="61" t="s">
        <v>0</v>
      </c>
      <c r="D54" s="61" t="s">
        <v>0</v>
      </c>
      <c r="E54" s="61"/>
      <c r="F54" s="61"/>
      <c r="G54" s="32" t="s">
        <v>0</v>
      </c>
    </row>
    <row r="55" spans="1:7" ht="22.5" customHeight="1" x14ac:dyDescent="0.25">
      <c r="A55" s="6" t="s">
        <v>766</v>
      </c>
      <c r="B55" s="7" t="s">
        <v>0</v>
      </c>
      <c r="C55" s="56" t="s">
        <v>0</v>
      </c>
      <c r="D55" s="56" t="s">
        <v>0</v>
      </c>
      <c r="E55" s="56"/>
      <c r="F55" s="56"/>
      <c r="G55" s="32" t="s">
        <v>0</v>
      </c>
    </row>
    <row r="56" spans="1:7" ht="22.5" customHeight="1" x14ac:dyDescent="0.25">
      <c r="A56" s="18" t="s">
        <v>178</v>
      </c>
      <c r="B56" s="7" t="s">
        <v>209</v>
      </c>
      <c r="C56" s="88">
        <v>695930</v>
      </c>
      <c r="D56" s="88">
        <v>521629</v>
      </c>
      <c r="E56" s="64">
        <f>+C56-D56</f>
        <v>174301</v>
      </c>
      <c r="F56" s="54"/>
      <c r="G56" s="32" t="s">
        <v>0</v>
      </c>
    </row>
    <row r="57" spans="1:7" ht="22.5" customHeight="1" x14ac:dyDescent="0.25">
      <c r="A57" s="6" t="s">
        <v>767</v>
      </c>
      <c r="B57" s="7" t="s">
        <v>0</v>
      </c>
      <c r="C57" s="56" t="s">
        <v>0</v>
      </c>
      <c r="D57" s="56" t="s">
        <v>0</v>
      </c>
      <c r="E57" s="56"/>
      <c r="F57" s="56"/>
      <c r="G57" s="32" t="s">
        <v>0</v>
      </c>
    </row>
    <row r="58" spans="1:7" ht="22.5" customHeight="1" x14ac:dyDescent="0.25">
      <c r="A58" s="18" t="s">
        <v>180</v>
      </c>
      <c r="B58" s="7" t="s">
        <v>212</v>
      </c>
      <c r="C58" s="94">
        <f>C16+C27+C34+C44+C52+C56</f>
        <v>265247189</v>
      </c>
      <c r="D58" s="94">
        <f>D16+D27+D34+D44+D52+D56</f>
        <v>133412506</v>
      </c>
      <c r="E58" s="104"/>
      <c r="F58" s="54"/>
      <c r="G58" s="32" t="s">
        <v>0</v>
      </c>
    </row>
    <row r="59" spans="1:7" ht="22.5" customHeight="1" x14ac:dyDescent="0.25">
      <c r="A59" s="6" t="s">
        <v>768</v>
      </c>
      <c r="B59" s="7" t="s">
        <v>0</v>
      </c>
      <c r="C59" s="65"/>
      <c r="D59" s="65"/>
      <c r="E59" s="104"/>
      <c r="F59" s="56"/>
      <c r="G59" s="32" t="s">
        <v>0</v>
      </c>
    </row>
    <row r="60" spans="1:7" ht="22.5" customHeight="1" x14ac:dyDescent="0.25">
      <c r="A60" s="6" t="s">
        <v>769</v>
      </c>
      <c r="B60" s="16" t="s">
        <v>215</v>
      </c>
      <c r="C60" s="58" t="s">
        <v>0</v>
      </c>
      <c r="D60" s="56" t="s">
        <v>0</v>
      </c>
      <c r="E60" s="56"/>
      <c r="F60" s="56"/>
      <c r="G60" s="32" t="s">
        <v>0</v>
      </c>
    </row>
    <row r="61" spans="1:7" ht="22.5" customHeight="1" x14ac:dyDescent="0.25">
      <c r="A61" s="6" t="s">
        <v>770</v>
      </c>
      <c r="B61" s="17" t="s">
        <v>0</v>
      </c>
      <c r="C61" s="58" t="s">
        <v>0</v>
      </c>
      <c r="D61" s="56" t="s">
        <v>0</v>
      </c>
      <c r="E61" s="56"/>
      <c r="F61" s="56"/>
      <c r="G61" s="32" t="s">
        <v>0</v>
      </c>
    </row>
    <row r="62" spans="1:7" ht="22.5" customHeight="1" x14ac:dyDescent="0.25">
      <c r="A62" s="6" t="s">
        <v>771</v>
      </c>
      <c r="B62" s="16" t="s">
        <v>218</v>
      </c>
      <c r="C62" s="58" t="s">
        <v>0</v>
      </c>
      <c r="D62" s="56" t="s">
        <v>0</v>
      </c>
      <c r="E62" s="56"/>
      <c r="F62" s="56"/>
      <c r="G62" s="32" t="s">
        <v>0</v>
      </c>
    </row>
    <row r="63" spans="1:7" ht="22.5" customHeight="1" x14ac:dyDescent="0.25">
      <c r="A63" s="6" t="s">
        <v>772</v>
      </c>
      <c r="B63" s="19" t="s">
        <v>0</v>
      </c>
      <c r="C63" s="87"/>
      <c r="D63" s="87"/>
      <c r="E63" s="56"/>
      <c r="F63" s="56"/>
      <c r="G63" s="32" t="s">
        <v>0</v>
      </c>
    </row>
    <row r="64" spans="1:7" ht="22.5" customHeight="1" x14ac:dyDescent="0.25">
      <c r="A64" s="18" t="s">
        <v>182</v>
      </c>
      <c r="B64" s="7" t="s">
        <v>773</v>
      </c>
      <c r="C64" s="87"/>
      <c r="D64" s="87"/>
      <c r="E64" s="54"/>
      <c r="F64" s="54"/>
      <c r="G64" s="32" t="s">
        <v>0</v>
      </c>
    </row>
    <row r="65" spans="1:7" ht="22.5" customHeight="1" x14ac:dyDescent="0.25">
      <c r="A65" s="18" t="s">
        <v>184</v>
      </c>
      <c r="B65" s="7" t="s">
        <v>774</v>
      </c>
      <c r="C65" s="87"/>
      <c r="D65" s="87"/>
      <c r="E65" s="54"/>
      <c r="F65" s="54"/>
      <c r="G65" s="32" t="s">
        <v>0</v>
      </c>
    </row>
    <row r="66" spans="1:7" ht="22.5" customHeight="1" x14ac:dyDescent="0.25">
      <c r="A66" s="18" t="s">
        <v>186</v>
      </c>
      <c r="B66" s="7" t="s">
        <v>229</v>
      </c>
      <c r="C66" s="92">
        <f>SUM(C64:C65)</f>
        <v>0</v>
      </c>
      <c r="D66" s="92">
        <f>SUM(D64:D65)</f>
        <v>0</v>
      </c>
      <c r="E66" s="61"/>
      <c r="F66" s="61"/>
      <c r="G66" s="32" t="s">
        <v>0</v>
      </c>
    </row>
    <row r="67" spans="1:7" ht="22.5" customHeight="1" x14ac:dyDescent="0.25">
      <c r="A67" s="6" t="s">
        <v>775</v>
      </c>
      <c r="B67" s="7" t="s">
        <v>0</v>
      </c>
      <c r="C67" s="56" t="s">
        <v>0</v>
      </c>
      <c r="D67" s="56" t="s">
        <v>0</v>
      </c>
      <c r="E67" s="56"/>
      <c r="F67" s="56"/>
      <c r="G67" s="32"/>
    </row>
    <row r="68" spans="1:7" ht="22.5" customHeight="1" x14ac:dyDescent="0.25">
      <c r="A68" s="6" t="s">
        <v>776</v>
      </c>
      <c r="B68" s="16" t="s">
        <v>232</v>
      </c>
      <c r="C68" s="56" t="s">
        <v>0</v>
      </c>
      <c r="D68" s="56" t="s">
        <v>0</v>
      </c>
      <c r="E68" s="56"/>
      <c r="F68" s="56"/>
      <c r="G68" s="32"/>
    </row>
    <row r="69" spans="1:7" ht="22.5" customHeight="1" x14ac:dyDescent="0.25">
      <c r="A69" s="6" t="s">
        <v>777</v>
      </c>
      <c r="B69" s="19" t="s">
        <v>0</v>
      </c>
      <c r="C69" s="56" t="s">
        <v>0</v>
      </c>
      <c r="D69" s="56" t="s">
        <v>0</v>
      </c>
      <c r="E69" s="56"/>
      <c r="F69" s="56"/>
      <c r="G69" s="32"/>
    </row>
    <row r="70" spans="1:7" ht="22.5" customHeight="1" x14ac:dyDescent="0.25">
      <c r="A70" s="18" t="s">
        <v>188</v>
      </c>
      <c r="B70" s="19" t="s">
        <v>197</v>
      </c>
      <c r="C70" s="87"/>
      <c r="D70" s="87"/>
      <c r="E70" s="54"/>
      <c r="F70" s="54"/>
      <c r="G70" s="32"/>
    </row>
    <row r="71" spans="1:7" ht="22.5" customHeight="1" x14ac:dyDescent="0.25">
      <c r="A71" s="18" t="s">
        <v>194</v>
      </c>
      <c r="B71" s="19" t="s">
        <v>199</v>
      </c>
      <c r="C71" s="87"/>
      <c r="D71" s="87"/>
      <c r="E71" s="61"/>
      <c r="F71" s="61"/>
      <c r="G71" s="32"/>
    </row>
    <row r="72" spans="1:7" ht="22.5" customHeight="1" x14ac:dyDescent="0.25">
      <c r="A72" s="18" t="s">
        <v>196</v>
      </c>
      <c r="B72" s="19" t="s">
        <v>243</v>
      </c>
      <c r="C72" s="92">
        <f>SUM(C70:C71)</f>
        <v>0</v>
      </c>
      <c r="D72" s="92">
        <f>SUM(D70:D71)</f>
        <v>0</v>
      </c>
      <c r="E72" s="61"/>
      <c r="F72" s="61"/>
      <c r="G72" s="32"/>
    </row>
    <row r="73" spans="1:7" ht="22.5" customHeight="1" x14ac:dyDescent="0.25">
      <c r="A73" s="6" t="s">
        <v>778</v>
      </c>
      <c r="B73" s="7" t="s">
        <v>0</v>
      </c>
      <c r="C73" s="56" t="s">
        <v>0</v>
      </c>
      <c r="D73" s="56" t="s">
        <v>0</v>
      </c>
      <c r="E73" s="56"/>
      <c r="F73" s="56"/>
      <c r="G73" s="32" t="s">
        <v>0</v>
      </c>
    </row>
    <row r="74" spans="1:7" ht="22.5" customHeight="1" x14ac:dyDescent="0.25">
      <c r="A74" s="6" t="s">
        <v>779</v>
      </c>
      <c r="B74" s="16" t="s">
        <v>246</v>
      </c>
      <c r="C74" s="58" t="s">
        <v>0</v>
      </c>
      <c r="D74" s="56" t="s">
        <v>0</v>
      </c>
      <c r="E74" s="56"/>
      <c r="F74" s="56"/>
      <c r="G74" s="32" t="s">
        <v>0</v>
      </c>
    </row>
    <row r="75" spans="1:7" ht="22.5" customHeight="1" x14ac:dyDescent="0.25">
      <c r="A75" s="6" t="s">
        <v>780</v>
      </c>
      <c r="B75" s="19" t="s">
        <v>0</v>
      </c>
      <c r="C75" s="56" t="s">
        <v>0</v>
      </c>
      <c r="D75" s="56" t="s">
        <v>0</v>
      </c>
      <c r="E75" s="56"/>
      <c r="F75" s="56"/>
      <c r="G75" s="32" t="s">
        <v>0</v>
      </c>
    </row>
    <row r="76" spans="1:7" ht="22.5" customHeight="1" x14ac:dyDescent="0.25">
      <c r="A76" s="18" t="s">
        <v>198</v>
      </c>
      <c r="B76" s="25" t="s">
        <v>246</v>
      </c>
      <c r="C76" s="87"/>
      <c r="D76" s="87"/>
      <c r="E76" s="54"/>
      <c r="F76" s="54"/>
      <c r="G76" s="32" t="s">
        <v>0</v>
      </c>
    </row>
    <row r="77" spans="1:7" ht="22.5" customHeight="1" x14ac:dyDescent="0.25">
      <c r="A77" s="18" t="s">
        <v>781</v>
      </c>
      <c r="B77" s="25" t="s">
        <v>246</v>
      </c>
      <c r="C77" s="88">
        <v>2000000</v>
      </c>
      <c r="D77" s="87">
        <v>0</v>
      </c>
      <c r="E77" s="54"/>
      <c r="F77" s="54"/>
      <c r="G77" s="32"/>
    </row>
    <row r="78" spans="1:7" ht="22.5" customHeight="1" x14ac:dyDescent="0.25">
      <c r="A78" s="18" t="s">
        <v>200</v>
      </c>
      <c r="B78" s="19" t="s">
        <v>253</v>
      </c>
      <c r="C78" s="92">
        <f>SUM(C76:C77)</f>
        <v>2000000</v>
      </c>
      <c r="D78" s="92">
        <f>SUM(D76:D77)</f>
        <v>0</v>
      </c>
      <c r="E78" s="64">
        <f>+C78-D78</f>
        <v>2000000</v>
      </c>
      <c r="F78" s="61"/>
      <c r="G78" s="32" t="s">
        <v>0</v>
      </c>
    </row>
    <row r="79" spans="1:7" ht="22.5" customHeight="1" x14ac:dyDescent="0.25">
      <c r="A79" s="6" t="s">
        <v>782</v>
      </c>
      <c r="B79" s="19" t="s">
        <v>0</v>
      </c>
      <c r="C79" s="56" t="s">
        <v>0</v>
      </c>
      <c r="D79" s="56" t="s">
        <v>0</v>
      </c>
      <c r="E79" s="56"/>
      <c r="F79" s="56"/>
      <c r="G79" s="32" t="s">
        <v>0</v>
      </c>
    </row>
    <row r="80" spans="1:7" ht="22.5" customHeight="1" x14ac:dyDescent="0.25">
      <c r="A80" s="6" t="s">
        <v>783</v>
      </c>
      <c r="B80" s="16" t="s">
        <v>256</v>
      </c>
      <c r="C80" s="58" t="s">
        <v>0</v>
      </c>
      <c r="D80" s="56" t="s">
        <v>0</v>
      </c>
      <c r="E80" s="56"/>
      <c r="F80" s="56"/>
      <c r="G80" s="32" t="s">
        <v>0</v>
      </c>
    </row>
    <row r="81" spans="1:7" ht="22.5" customHeight="1" x14ac:dyDescent="0.25">
      <c r="A81" s="6" t="s">
        <v>784</v>
      </c>
      <c r="B81" s="17" t="s">
        <v>0</v>
      </c>
      <c r="C81" s="58" t="s">
        <v>0</v>
      </c>
      <c r="D81" s="56" t="s">
        <v>0</v>
      </c>
      <c r="E81" s="56"/>
      <c r="F81" s="56"/>
      <c r="G81" s="32" t="s">
        <v>0</v>
      </c>
    </row>
    <row r="82" spans="1:7" ht="22.5" customHeight="1" x14ac:dyDescent="0.25">
      <c r="A82" s="6" t="s">
        <v>785</v>
      </c>
      <c r="B82" s="16" t="s">
        <v>259</v>
      </c>
      <c r="C82" s="58" t="s">
        <v>0</v>
      </c>
      <c r="D82" s="56" t="s">
        <v>0</v>
      </c>
      <c r="E82" s="56"/>
      <c r="F82" s="56"/>
      <c r="G82" s="32" t="s">
        <v>0</v>
      </c>
    </row>
    <row r="83" spans="1:7" ht="22.5" customHeight="1" x14ac:dyDescent="0.25">
      <c r="A83" s="6" t="s">
        <v>786</v>
      </c>
      <c r="B83" s="7" t="s">
        <v>0</v>
      </c>
      <c r="C83" s="56" t="s">
        <v>0</v>
      </c>
      <c r="D83" s="56" t="s">
        <v>0</v>
      </c>
      <c r="E83" s="56"/>
      <c r="F83" s="56"/>
      <c r="G83" s="32" t="s">
        <v>0</v>
      </c>
    </row>
    <row r="84" spans="1:7" ht="22.5" customHeight="1" x14ac:dyDescent="0.25">
      <c r="A84" s="18" t="s">
        <v>202</v>
      </c>
      <c r="B84" s="7" t="s">
        <v>262</v>
      </c>
      <c r="C84" s="54" t="s">
        <v>0</v>
      </c>
      <c r="D84" s="54" t="s">
        <v>0</v>
      </c>
      <c r="E84" s="54"/>
      <c r="F84" s="54"/>
      <c r="G84" s="32" t="s">
        <v>0</v>
      </c>
    </row>
    <row r="85" spans="1:7" ht="22.5" customHeight="1" x14ac:dyDescent="0.25">
      <c r="A85" s="18" t="s">
        <v>205</v>
      </c>
      <c r="B85" s="7" t="s">
        <v>264</v>
      </c>
      <c r="C85" s="88">
        <v>84934641</v>
      </c>
      <c r="D85" s="88">
        <v>37524892</v>
      </c>
      <c r="E85" s="54"/>
      <c r="F85" s="54"/>
      <c r="G85" s="32" t="s">
        <v>0</v>
      </c>
    </row>
    <row r="86" spans="1:7" ht="22.5" customHeight="1" x14ac:dyDescent="0.25">
      <c r="A86" s="18" t="s">
        <v>208</v>
      </c>
      <c r="B86" s="7" t="s">
        <v>266</v>
      </c>
      <c r="C86" s="88">
        <v>12847771</v>
      </c>
      <c r="D86" s="88">
        <v>33854364</v>
      </c>
      <c r="E86" s="54"/>
      <c r="F86" s="54"/>
      <c r="G86" s="32" t="s">
        <v>0</v>
      </c>
    </row>
    <row r="87" spans="1:7" ht="22.5" customHeight="1" x14ac:dyDescent="0.25">
      <c r="A87" s="18" t="s">
        <v>211</v>
      </c>
      <c r="B87" s="7" t="s">
        <v>268</v>
      </c>
      <c r="C87" s="88">
        <v>4429576</v>
      </c>
      <c r="D87" s="88">
        <v>3707162</v>
      </c>
      <c r="E87" s="54"/>
      <c r="F87" s="54"/>
      <c r="G87" s="32" t="s">
        <v>0</v>
      </c>
    </row>
    <row r="88" spans="1:7" ht="22.5" customHeight="1" x14ac:dyDescent="0.25">
      <c r="A88" s="18" t="s">
        <v>220</v>
      </c>
      <c r="B88" s="7" t="s">
        <v>270</v>
      </c>
      <c r="C88" s="88">
        <v>1388921</v>
      </c>
      <c r="D88" s="88">
        <v>1338663</v>
      </c>
      <c r="E88" s="54"/>
      <c r="F88" s="54"/>
      <c r="G88" s="32" t="s">
        <v>0</v>
      </c>
    </row>
    <row r="89" spans="1:7" ht="22.5" customHeight="1" x14ac:dyDescent="0.25">
      <c r="A89" s="18" t="s">
        <v>222</v>
      </c>
      <c r="B89" s="7" t="s">
        <v>272</v>
      </c>
      <c r="C89" s="88">
        <v>777135</v>
      </c>
      <c r="D89" s="88">
        <v>687646</v>
      </c>
      <c r="E89" s="54"/>
      <c r="F89" s="54"/>
      <c r="G89" s="32" t="s">
        <v>0</v>
      </c>
    </row>
    <row r="90" spans="1:7" ht="22.5" customHeight="1" x14ac:dyDescent="0.25">
      <c r="A90" s="18" t="s">
        <v>224</v>
      </c>
      <c r="B90" s="19" t="s">
        <v>274</v>
      </c>
      <c r="C90" s="90">
        <v>1112162</v>
      </c>
      <c r="D90" s="90">
        <v>1100972</v>
      </c>
      <c r="E90" s="61"/>
      <c r="F90" s="61"/>
      <c r="G90" s="32" t="s">
        <v>0</v>
      </c>
    </row>
    <row r="91" spans="1:7" ht="22.5" customHeight="1" x14ac:dyDescent="0.25">
      <c r="A91" s="18" t="s">
        <v>787</v>
      </c>
      <c r="B91" s="25" t="s">
        <v>276</v>
      </c>
      <c r="C91" s="88">
        <v>147069</v>
      </c>
      <c r="D91" s="88">
        <v>147069</v>
      </c>
      <c r="E91" s="54"/>
      <c r="F91" s="54"/>
      <c r="G91" s="32"/>
    </row>
    <row r="92" spans="1:7" ht="22.5" customHeight="1" x14ac:dyDescent="0.25">
      <c r="A92" s="18" t="s">
        <v>788</v>
      </c>
      <c r="B92" s="25" t="s">
        <v>278</v>
      </c>
      <c r="C92" s="88">
        <v>965093</v>
      </c>
      <c r="D92" s="88">
        <v>953903</v>
      </c>
      <c r="E92" s="54"/>
      <c r="F92" s="54"/>
      <c r="G92" s="32"/>
    </row>
    <row r="93" spans="1:7" ht="22.5" customHeight="1" x14ac:dyDescent="0.25">
      <c r="A93" s="18" t="s">
        <v>226</v>
      </c>
      <c r="B93" s="7" t="s">
        <v>280</v>
      </c>
      <c r="C93" s="92">
        <f>SUM(C85:C90)</f>
        <v>105490206</v>
      </c>
      <c r="D93" s="92">
        <f>SUM(D85:D90)</f>
        <v>78213699</v>
      </c>
      <c r="E93" s="64">
        <f>+C93-D93</f>
        <v>27276507</v>
      </c>
      <c r="F93" s="61"/>
      <c r="G93" s="32" t="s">
        <v>0</v>
      </c>
    </row>
    <row r="94" spans="1:7" ht="22.5" customHeight="1" x14ac:dyDescent="0.25">
      <c r="A94" s="6" t="s">
        <v>789</v>
      </c>
      <c r="B94" s="7" t="s">
        <v>0</v>
      </c>
      <c r="C94" s="65"/>
      <c r="D94" s="65"/>
      <c r="E94" s="56"/>
      <c r="F94" s="56"/>
      <c r="G94" s="32" t="s">
        <v>0</v>
      </c>
    </row>
    <row r="95" spans="1:7" ht="22.5" customHeight="1" x14ac:dyDescent="0.25">
      <c r="A95" s="6" t="s">
        <v>790</v>
      </c>
      <c r="B95" s="16" t="s">
        <v>283</v>
      </c>
      <c r="C95" s="58" t="s">
        <v>0</v>
      </c>
      <c r="D95" s="56" t="s">
        <v>0</v>
      </c>
      <c r="E95" s="56"/>
      <c r="F95" s="56"/>
      <c r="G95" s="32" t="s">
        <v>0</v>
      </c>
    </row>
    <row r="96" spans="1:7" ht="22.5" customHeight="1" x14ac:dyDescent="0.25">
      <c r="A96" s="6" t="s">
        <v>791</v>
      </c>
      <c r="B96" s="7" t="s">
        <v>0</v>
      </c>
      <c r="C96" s="56" t="s">
        <v>0</v>
      </c>
      <c r="D96" s="56" t="s">
        <v>0</v>
      </c>
      <c r="E96" s="56"/>
      <c r="F96" s="56"/>
      <c r="G96" s="32" t="s">
        <v>0</v>
      </c>
    </row>
    <row r="97" spans="1:7" ht="22.5" customHeight="1" x14ac:dyDescent="0.25">
      <c r="A97" s="18" t="s">
        <v>228</v>
      </c>
      <c r="B97" s="7" t="s">
        <v>286</v>
      </c>
      <c r="C97" s="88">
        <v>9538064</v>
      </c>
      <c r="D97" s="88">
        <v>8609945</v>
      </c>
      <c r="E97" s="54"/>
      <c r="F97" s="54"/>
      <c r="G97" s="32" t="s">
        <v>0</v>
      </c>
    </row>
    <row r="98" spans="1:7" ht="22.5" customHeight="1" x14ac:dyDescent="0.25">
      <c r="A98" s="18" t="s">
        <v>234</v>
      </c>
      <c r="B98" s="7" t="s">
        <v>288</v>
      </c>
      <c r="C98" s="88">
        <v>7721512</v>
      </c>
      <c r="D98" s="88">
        <v>7080363</v>
      </c>
      <c r="E98" s="54"/>
      <c r="F98" s="54"/>
      <c r="G98" s="32" t="s">
        <v>0</v>
      </c>
    </row>
    <row r="99" spans="1:7" ht="22.5" customHeight="1" x14ac:dyDescent="0.25">
      <c r="A99" s="18" t="s">
        <v>236</v>
      </c>
      <c r="B99" s="7" t="s">
        <v>290</v>
      </c>
      <c r="C99" s="88">
        <v>3476750</v>
      </c>
      <c r="D99" s="88">
        <v>2943581</v>
      </c>
      <c r="E99" s="54"/>
      <c r="F99" s="54"/>
      <c r="G99" s="32" t="s">
        <v>0</v>
      </c>
    </row>
    <row r="100" spans="1:7" ht="22.5" customHeight="1" x14ac:dyDescent="0.25">
      <c r="A100" s="18" t="s">
        <v>238</v>
      </c>
      <c r="B100" s="7" t="s">
        <v>292</v>
      </c>
      <c r="C100" s="88">
        <v>925565</v>
      </c>
      <c r="D100" s="88">
        <v>818661</v>
      </c>
      <c r="E100" s="54"/>
      <c r="F100" s="54"/>
      <c r="G100" s="32" t="s">
        <v>0</v>
      </c>
    </row>
    <row r="101" spans="1:7" ht="22.5" customHeight="1" x14ac:dyDescent="0.25">
      <c r="A101" s="18" t="s">
        <v>240</v>
      </c>
      <c r="B101" s="7" t="s">
        <v>294</v>
      </c>
      <c r="C101" s="88">
        <v>613076</v>
      </c>
      <c r="D101" s="88">
        <v>558080</v>
      </c>
      <c r="E101" s="54"/>
      <c r="F101" s="54"/>
      <c r="G101" s="32" t="s">
        <v>0</v>
      </c>
    </row>
    <row r="102" spans="1:7" ht="22.5" customHeight="1" x14ac:dyDescent="0.25">
      <c r="A102" s="18" t="s">
        <v>242</v>
      </c>
      <c r="B102" s="19" t="s">
        <v>296</v>
      </c>
      <c r="C102" s="90">
        <v>667250</v>
      </c>
      <c r="D102" s="90">
        <v>559856</v>
      </c>
      <c r="E102" s="61"/>
      <c r="F102" s="61"/>
      <c r="G102" s="32" t="s">
        <v>0</v>
      </c>
    </row>
    <row r="103" spans="1:7" ht="22.5" customHeight="1" x14ac:dyDescent="0.25">
      <c r="A103" s="18" t="s">
        <v>792</v>
      </c>
      <c r="B103" s="25" t="s">
        <v>298</v>
      </c>
      <c r="C103" s="88">
        <v>99793</v>
      </c>
      <c r="D103" s="88">
        <v>88069</v>
      </c>
      <c r="E103" s="54"/>
      <c r="F103" s="54"/>
      <c r="G103" s="32"/>
    </row>
    <row r="104" spans="1:7" ht="22.5" customHeight="1" x14ac:dyDescent="0.25">
      <c r="A104" s="18" t="s">
        <v>793</v>
      </c>
      <c r="B104" s="25" t="s">
        <v>300</v>
      </c>
      <c r="C104" s="88">
        <v>567457</v>
      </c>
      <c r="D104" s="88">
        <v>471787</v>
      </c>
      <c r="E104" s="54"/>
      <c r="F104" s="54"/>
      <c r="G104" s="32"/>
    </row>
    <row r="105" spans="1:7" ht="22.5" customHeight="1" x14ac:dyDescent="0.25">
      <c r="A105" s="18" t="s">
        <v>248</v>
      </c>
      <c r="B105" s="7" t="s">
        <v>302</v>
      </c>
      <c r="C105" s="92">
        <f>SUM(C97:C102)</f>
        <v>22942217</v>
      </c>
      <c r="D105" s="92">
        <f>SUM(D97:D102)</f>
        <v>20570486</v>
      </c>
      <c r="E105" s="61"/>
      <c r="F105" s="61"/>
      <c r="G105" s="32" t="s">
        <v>0</v>
      </c>
    </row>
    <row r="106" spans="1:7" ht="22.5" customHeight="1" x14ac:dyDescent="0.25">
      <c r="A106" s="6" t="s">
        <v>794</v>
      </c>
      <c r="B106" s="7" t="s">
        <v>0</v>
      </c>
      <c r="C106" s="98"/>
      <c r="D106" s="98"/>
      <c r="E106" s="56"/>
      <c r="F106" s="56"/>
      <c r="G106" s="32"/>
    </row>
    <row r="107" spans="1:7" ht="22.5" customHeight="1" x14ac:dyDescent="0.25">
      <c r="A107" s="6" t="s">
        <v>795</v>
      </c>
      <c r="B107" s="29" t="s">
        <v>305</v>
      </c>
      <c r="C107" s="56" t="s">
        <v>0</v>
      </c>
      <c r="D107" s="56" t="s">
        <v>0</v>
      </c>
      <c r="E107" s="56"/>
      <c r="F107" s="56"/>
      <c r="G107" s="32"/>
    </row>
    <row r="108" spans="1:7" ht="22.5" customHeight="1" x14ac:dyDescent="0.25">
      <c r="A108" s="6" t="s">
        <v>796</v>
      </c>
      <c r="B108" s="19" t="s">
        <v>0</v>
      </c>
      <c r="C108" s="56" t="s">
        <v>0</v>
      </c>
      <c r="D108" s="56" t="s">
        <v>0</v>
      </c>
      <c r="E108" s="56"/>
      <c r="F108" s="56"/>
      <c r="G108" s="32"/>
    </row>
    <row r="109" spans="1:7" ht="22.5" customHeight="1" x14ac:dyDescent="0.25">
      <c r="A109" s="18" t="s">
        <v>250</v>
      </c>
      <c r="B109" s="30" t="s">
        <v>308</v>
      </c>
      <c r="C109" s="87"/>
      <c r="D109" s="87"/>
      <c r="E109" s="54"/>
      <c r="F109" s="54"/>
      <c r="G109" s="32"/>
    </row>
    <row r="110" spans="1:7" ht="22.5" customHeight="1" x14ac:dyDescent="0.25">
      <c r="A110" s="18" t="s">
        <v>252</v>
      </c>
      <c r="B110" s="30" t="s">
        <v>310</v>
      </c>
      <c r="C110" s="87"/>
      <c r="D110" s="87"/>
      <c r="E110" s="54"/>
      <c r="F110" s="54"/>
      <c r="G110" s="32"/>
    </row>
    <row r="111" spans="1:7" ht="22.5" customHeight="1" x14ac:dyDescent="0.25">
      <c r="A111" s="18" t="s">
        <v>261</v>
      </c>
      <c r="B111" s="30" t="s">
        <v>312</v>
      </c>
      <c r="C111" s="87"/>
      <c r="D111" s="87"/>
      <c r="E111" s="54"/>
      <c r="F111" s="54"/>
      <c r="G111" s="32"/>
    </row>
    <row r="112" spans="1:7" ht="22.5" customHeight="1" x14ac:dyDescent="0.25">
      <c r="A112" s="18" t="s">
        <v>263</v>
      </c>
      <c r="B112" s="30" t="s">
        <v>314</v>
      </c>
      <c r="C112" s="87"/>
      <c r="D112" s="87"/>
      <c r="E112" s="54"/>
      <c r="F112" s="54"/>
      <c r="G112" s="32"/>
    </row>
    <row r="113" spans="1:7" ht="22.5" customHeight="1" x14ac:dyDescent="0.25">
      <c r="A113" s="18" t="s">
        <v>265</v>
      </c>
      <c r="B113" s="30" t="s">
        <v>316</v>
      </c>
      <c r="C113" s="87"/>
      <c r="D113" s="87"/>
      <c r="E113" s="54"/>
      <c r="F113" s="54"/>
      <c r="G113" s="32"/>
    </row>
    <row r="114" spans="1:7" ht="22.5" customHeight="1" x14ac:dyDescent="0.25">
      <c r="A114" s="18" t="s">
        <v>267</v>
      </c>
      <c r="B114" s="30" t="s">
        <v>318</v>
      </c>
      <c r="C114" s="87"/>
      <c r="D114" s="87"/>
      <c r="E114" s="61"/>
      <c r="F114" s="61"/>
      <c r="G114" s="32"/>
    </row>
    <row r="115" spans="1:7" ht="22.5" customHeight="1" x14ac:dyDescent="0.25">
      <c r="A115" s="18" t="s">
        <v>269</v>
      </c>
      <c r="B115" s="30" t="s">
        <v>320</v>
      </c>
      <c r="C115" s="100">
        <f>SUM(C109:C114)</f>
        <v>0</v>
      </c>
      <c r="D115" s="100">
        <f>SUM(D109:D114)</f>
        <v>0</v>
      </c>
      <c r="E115" s="61"/>
      <c r="F115" s="61"/>
      <c r="G115" s="32"/>
    </row>
    <row r="116" spans="1:7" ht="22.5" customHeight="1" x14ac:dyDescent="0.25">
      <c r="A116" s="6" t="s">
        <v>797</v>
      </c>
      <c r="B116" s="7" t="s">
        <v>0</v>
      </c>
      <c r="C116" s="56" t="s">
        <v>0</v>
      </c>
      <c r="D116" s="56" t="s">
        <v>0</v>
      </c>
      <c r="E116" s="56"/>
      <c r="F116" s="56"/>
      <c r="G116" s="32"/>
    </row>
    <row r="117" spans="1:7" ht="22.5" customHeight="1" x14ac:dyDescent="0.25">
      <c r="A117" s="18" t="s">
        <v>271</v>
      </c>
      <c r="B117" s="7" t="s">
        <v>323</v>
      </c>
      <c r="C117" s="105">
        <f>C93-C105-C115</f>
        <v>82547989</v>
      </c>
      <c r="D117" s="105">
        <f>D93-D105-D115</f>
        <v>57643213</v>
      </c>
      <c r="E117" s="54"/>
      <c r="F117" s="54"/>
      <c r="G117" s="32" t="s">
        <v>0</v>
      </c>
    </row>
    <row r="118" spans="1:7" ht="22.5" customHeight="1" x14ac:dyDescent="0.25">
      <c r="A118" s="6" t="s">
        <v>798</v>
      </c>
      <c r="B118" s="7" t="s">
        <v>0</v>
      </c>
      <c r="C118" s="56" t="s">
        <v>0</v>
      </c>
      <c r="D118" s="56" t="s">
        <v>0</v>
      </c>
      <c r="E118" s="56"/>
      <c r="F118" s="56"/>
      <c r="G118" s="32" t="s">
        <v>0</v>
      </c>
    </row>
    <row r="119" spans="1:7" ht="22.5" customHeight="1" x14ac:dyDescent="0.25">
      <c r="A119" s="6" t="s">
        <v>799</v>
      </c>
      <c r="B119" s="16" t="s">
        <v>326</v>
      </c>
      <c r="C119" s="58" t="s">
        <v>0</v>
      </c>
      <c r="D119" s="56" t="s">
        <v>0</v>
      </c>
      <c r="E119" s="56"/>
      <c r="F119" s="56"/>
      <c r="G119" s="32" t="s">
        <v>0</v>
      </c>
    </row>
    <row r="120" spans="1:7" ht="22.5" customHeight="1" x14ac:dyDescent="0.25">
      <c r="A120" s="6" t="s">
        <v>800</v>
      </c>
      <c r="B120" s="7" t="s">
        <v>0</v>
      </c>
      <c r="C120" s="56" t="s">
        <v>0</v>
      </c>
      <c r="D120" s="56" t="s">
        <v>0</v>
      </c>
      <c r="E120" s="56"/>
      <c r="F120" s="56"/>
      <c r="G120" s="32" t="s">
        <v>0</v>
      </c>
    </row>
    <row r="121" spans="1:7" ht="22.5" customHeight="1" x14ac:dyDescent="0.25">
      <c r="A121" s="18" t="s">
        <v>273</v>
      </c>
      <c r="B121" s="7" t="s">
        <v>329</v>
      </c>
      <c r="C121" s="87"/>
      <c r="D121" s="87"/>
      <c r="E121" s="54"/>
      <c r="F121" s="54"/>
      <c r="G121" s="32" t="s">
        <v>0</v>
      </c>
    </row>
    <row r="122" spans="1:7" ht="22.5" customHeight="1" x14ac:dyDescent="0.25">
      <c r="A122" s="18" t="s">
        <v>279</v>
      </c>
      <c r="B122" s="7" t="s">
        <v>331</v>
      </c>
      <c r="C122" s="87"/>
      <c r="D122" s="87"/>
      <c r="E122" s="54"/>
      <c r="F122" s="54"/>
      <c r="G122" s="32" t="s">
        <v>0</v>
      </c>
    </row>
    <row r="123" spans="1:7" ht="22.5" customHeight="1" x14ac:dyDescent="0.25">
      <c r="A123" s="18" t="s">
        <v>285</v>
      </c>
      <c r="B123" s="7" t="s">
        <v>333</v>
      </c>
      <c r="C123" s="88">
        <v>1026953</v>
      </c>
      <c r="D123" s="88">
        <v>1026953</v>
      </c>
      <c r="E123" s="54"/>
      <c r="F123" s="54"/>
      <c r="G123" s="32" t="s">
        <v>0</v>
      </c>
    </row>
    <row r="124" spans="1:7" ht="22.5" customHeight="1" x14ac:dyDescent="0.25">
      <c r="A124" s="18" t="s">
        <v>287</v>
      </c>
      <c r="B124" s="7" t="s">
        <v>335</v>
      </c>
      <c r="C124" s="88">
        <v>-1215197</v>
      </c>
      <c r="D124" s="88">
        <v>-1050144</v>
      </c>
      <c r="E124" s="54"/>
      <c r="F124" s="54"/>
      <c r="G124" s="32" t="s">
        <v>0</v>
      </c>
    </row>
    <row r="125" spans="1:7" ht="22.5" customHeight="1" x14ac:dyDescent="0.25">
      <c r="A125" s="18" t="s">
        <v>289</v>
      </c>
      <c r="B125" s="19" t="s">
        <v>185</v>
      </c>
      <c r="C125" s="87"/>
      <c r="D125" s="87"/>
      <c r="E125" s="54"/>
      <c r="F125" s="54"/>
      <c r="G125" s="32"/>
    </row>
    <row r="126" spans="1:7" ht="22.5" customHeight="1" x14ac:dyDescent="0.25">
      <c r="A126" s="18" t="s">
        <v>291</v>
      </c>
      <c r="B126" s="19" t="s">
        <v>338</v>
      </c>
      <c r="C126" s="90">
        <v>1891052</v>
      </c>
      <c r="D126" s="90">
        <v>1891052</v>
      </c>
      <c r="E126" s="61"/>
      <c r="F126" s="61"/>
      <c r="G126" s="32" t="s">
        <v>0</v>
      </c>
    </row>
    <row r="127" spans="1:7" ht="22.5" customHeight="1" x14ac:dyDescent="0.25">
      <c r="A127" s="18" t="s">
        <v>801</v>
      </c>
      <c r="B127" s="25" t="s">
        <v>340</v>
      </c>
      <c r="C127" s="88">
        <v>1404864</v>
      </c>
      <c r="D127" s="88">
        <v>1404864</v>
      </c>
      <c r="E127" s="54"/>
      <c r="F127" s="54"/>
      <c r="G127" s="32"/>
    </row>
    <row r="128" spans="1:7" ht="22.5" customHeight="1" x14ac:dyDescent="0.25">
      <c r="A128" s="18" t="s">
        <v>802</v>
      </c>
      <c r="B128" s="25" t="s">
        <v>342</v>
      </c>
      <c r="C128" s="88">
        <v>103148</v>
      </c>
      <c r="D128" s="88">
        <v>103148</v>
      </c>
      <c r="E128" s="54"/>
      <c r="F128" s="54"/>
      <c r="G128" s="32"/>
    </row>
    <row r="129" spans="1:7" ht="22.5" customHeight="1" x14ac:dyDescent="0.25">
      <c r="A129" s="18" t="s">
        <v>803</v>
      </c>
      <c r="B129" s="25" t="s">
        <v>326</v>
      </c>
      <c r="C129" s="88">
        <v>383040</v>
      </c>
      <c r="D129" s="88">
        <v>383040</v>
      </c>
      <c r="E129" s="54"/>
      <c r="F129" s="54"/>
      <c r="G129" s="32"/>
    </row>
    <row r="130" spans="1:7" ht="22.5" customHeight="1" x14ac:dyDescent="0.25">
      <c r="A130" s="18" t="s">
        <v>293</v>
      </c>
      <c r="B130" s="7" t="s">
        <v>345</v>
      </c>
      <c r="C130" s="106">
        <f>SUM(C121:C126)</f>
        <v>1702808</v>
      </c>
      <c r="D130" s="106">
        <f>SUM(D121:D126)</f>
        <v>1867861</v>
      </c>
      <c r="E130" s="64">
        <v>0</v>
      </c>
      <c r="F130" s="61"/>
      <c r="G130" s="32" t="s">
        <v>0</v>
      </c>
    </row>
    <row r="131" spans="1:7" ht="22.5" customHeight="1" x14ac:dyDescent="0.25">
      <c r="A131" s="6" t="s">
        <v>804</v>
      </c>
      <c r="B131" s="7" t="s">
        <v>0</v>
      </c>
      <c r="C131" s="65"/>
      <c r="D131" s="65"/>
      <c r="E131" s="65"/>
      <c r="F131" s="56"/>
      <c r="G131" s="32" t="s">
        <v>0</v>
      </c>
    </row>
    <row r="132" spans="1:7" ht="22.5" customHeight="1" x14ac:dyDescent="0.25">
      <c r="A132" s="6" t="s">
        <v>805</v>
      </c>
      <c r="B132" s="16" t="s">
        <v>348</v>
      </c>
      <c r="C132" s="58" t="s">
        <v>0</v>
      </c>
      <c r="D132" s="56" t="s">
        <v>0</v>
      </c>
      <c r="E132" s="65"/>
      <c r="F132" s="56"/>
      <c r="G132" s="32" t="s">
        <v>0</v>
      </c>
    </row>
    <row r="133" spans="1:7" ht="22.5" customHeight="1" x14ac:dyDescent="0.25">
      <c r="A133" s="6" t="s">
        <v>806</v>
      </c>
      <c r="B133" s="7" t="s">
        <v>0</v>
      </c>
      <c r="C133" s="56" t="s">
        <v>0</v>
      </c>
      <c r="D133" s="56" t="s">
        <v>0</v>
      </c>
      <c r="E133" s="56"/>
      <c r="F133" s="56"/>
      <c r="G133" s="32" t="s">
        <v>0</v>
      </c>
    </row>
    <row r="134" spans="1:7" ht="22.5" customHeight="1" x14ac:dyDescent="0.25">
      <c r="A134" s="18" t="s">
        <v>295</v>
      </c>
      <c r="B134" s="7" t="s">
        <v>351</v>
      </c>
      <c r="C134" s="87"/>
      <c r="D134" s="87"/>
      <c r="E134" s="54"/>
      <c r="F134" s="54"/>
      <c r="G134" s="32" t="s">
        <v>0</v>
      </c>
    </row>
    <row r="135" spans="1:7" ht="22.5" customHeight="1" x14ac:dyDescent="0.25">
      <c r="A135" s="18" t="s">
        <v>301</v>
      </c>
      <c r="B135" s="19" t="s">
        <v>185</v>
      </c>
      <c r="C135" s="87"/>
      <c r="D135" s="87"/>
      <c r="E135" s="54"/>
      <c r="F135" s="54"/>
      <c r="G135" s="32"/>
    </row>
    <row r="136" spans="1:7" ht="22.5" customHeight="1" x14ac:dyDescent="0.25">
      <c r="A136" s="18" t="s">
        <v>307</v>
      </c>
      <c r="B136" s="7" t="s">
        <v>354</v>
      </c>
      <c r="C136" s="87"/>
      <c r="D136" s="87"/>
      <c r="E136" s="54"/>
      <c r="F136" s="54"/>
      <c r="G136" s="32" t="s">
        <v>0</v>
      </c>
    </row>
    <row r="137" spans="1:7" ht="22.5" customHeight="1" x14ac:dyDescent="0.25">
      <c r="A137" s="18" t="s">
        <v>309</v>
      </c>
      <c r="B137" s="7" t="s">
        <v>356</v>
      </c>
      <c r="C137" s="87"/>
      <c r="D137" s="87"/>
      <c r="E137" s="54"/>
      <c r="F137" s="54"/>
      <c r="G137" s="32" t="s">
        <v>0</v>
      </c>
    </row>
    <row r="138" spans="1:7" ht="22.5" customHeight="1" x14ac:dyDescent="0.25">
      <c r="A138" s="18" t="s">
        <v>311</v>
      </c>
      <c r="B138" s="7" t="s">
        <v>358</v>
      </c>
      <c r="C138" s="87"/>
      <c r="D138" s="87"/>
      <c r="E138" s="54"/>
      <c r="F138" s="54"/>
      <c r="G138" s="32"/>
    </row>
    <row r="139" spans="1:7" ht="22.5" customHeight="1" x14ac:dyDescent="0.25">
      <c r="A139" s="18" t="s">
        <v>313</v>
      </c>
      <c r="B139" s="19" t="s">
        <v>348</v>
      </c>
      <c r="C139" s="87"/>
      <c r="D139" s="87"/>
      <c r="E139" s="61"/>
      <c r="F139" s="61"/>
      <c r="G139" s="32" t="s">
        <v>0</v>
      </c>
    </row>
    <row r="140" spans="1:7" ht="22.5" customHeight="1" x14ac:dyDescent="0.25">
      <c r="A140" s="18" t="s">
        <v>315</v>
      </c>
      <c r="B140" s="7" t="s">
        <v>361</v>
      </c>
      <c r="C140" s="106">
        <f>SUM(C134:C139)</f>
        <v>0</v>
      </c>
      <c r="D140" s="106">
        <f>SUM(D134:D139)</f>
        <v>0</v>
      </c>
      <c r="E140" s="61"/>
      <c r="F140" s="61"/>
      <c r="G140" s="32" t="s">
        <v>0</v>
      </c>
    </row>
    <row r="141" spans="1:7" ht="22.5" customHeight="1" x14ac:dyDescent="0.25">
      <c r="A141" s="6" t="s">
        <v>807</v>
      </c>
      <c r="B141" s="7" t="s">
        <v>0</v>
      </c>
      <c r="C141" s="56" t="s">
        <v>0</v>
      </c>
      <c r="D141" s="56" t="s">
        <v>0</v>
      </c>
      <c r="E141" s="56"/>
      <c r="F141" s="56"/>
      <c r="G141" s="32" t="s">
        <v>0</v>
      </c>
    </row>
    <row r="142" spans="1:7" ht="22.5" customHeight="1" x14ac:dyDescent="0.25">
      <c r="A142" s="18" t="s">
        <v>317</v>
      </c>
      <c r="B142" s="7" t="s">
        <v>364</v>
      </c>
      <c r="C142" s="107">
        <f>C66+C72+C78+C117+C130+C140</f>
        <v>86250797</v>
      </c>
      <c r="D142" s="107">
        <f>D66+D72+D78+D117+D130+D140</f>
        <v>59511074</v>
      </c>
      <c r="E142" s="54"/>
      <c r="F142" s="54"/>
      <c r="G142" s="32" t="s">
        <v>0</v>
      </c>
    </row>
    <row r="143" spans="1:7" ht="22.5" customHeight="1" x14ac:dyDescent="0.25">
      <c r="A143" s="6" t="s">
        <v>808</v>
      </c>
      <c r="B143" s="7" t="s">
        <v>0</v>
      </c>
      <c r="C143" s="56"/>
      <c r="D143" s="56"/>
      <c r="E143" s="56"/>
      <c r="F143" s="56"/>
      <c r="G143" s="32" t="s">
        <v>0</v>
      </c>
    </row>
    <row r="144" spans="1:7" ht="22.5" customHeight="1" x14ac:dyDescent="0.25">
      <c r="A144" s="18" t="s">
        <v>319</v>
      </c>
      <c r="B144" s="7" t="s">
        <v>367</v>
      </c>
      <c r="C144" s="107">
        <f>C58+C142</f>
        <v>351497986</v>
      </c>
      <c r="D144" s="107">
        <f>D58+D142</f>
        <v>192923580</v>
      </c>
      <c r="E144" s="54"/>
      <c r="F144" s="54"/>
      <c r="G144" s="32" t="s">
        <v>0</v>
      </c>
    </row>
    <row r="145" spans="1:7" ht="22.5" customHeight="1" x14ac:dyDescent="0.25">
      <c r="A145" s="6" t="s">
        <v>321</v>
      </c>
      <c r="B145" s="7" t="s">
        <v>0</v>
      </c>
      <c r="C145" s="56"/>
      <c r="D145" s="56"/>
      <c r="E145" s="56"/>
      <c r="F145" s="56"/>
      <c r="G145" s="32" t="s">
        <v>0</v>
      </c>
    </row>
    <row r="146" spans="1:7" ht="22.5" customHeight="1" x14ac:dyDescent="0.25">
      <c r="A146" s="6" t="s">
        <v>809</v>
      </c>
      <c r="B146" s="16" t="s">
        <v>370</v>
      </c>
      <c r="C146" s="58" t="s">
        <v>0</v>
      </c>
      <c r="D146" s="56" t="s">
        <v>0</v>
      </c>
      <c r="E146" s="56"/>
      <c r="F146" s="56"/>
      <c r="G146" s="32" t="s">
        <v>0</v>
      </c>
    </row>
    <row r="147" spans="1:7" ht="22.5" customHeight="1" x14ac:dyDescent="0.25">
      <c r="A147" s="6" t="s">
        <v>810</v>
      </c>
      <c r="B147" s="23" t="s">
        <v>0</v>
      </c>
      <c r="C147" s="58" t="s">
        <v>0</v>
      </c>
      <c r="D147" s="56" t="s">
        <v>0</v>
      </c>
      <c r="E147" s="56"/>
      <c r="F147" s="56"/>
      <c r="G147" s="32" t="s">
        <v>0</v>
      </c>
    </row>
    <row r="148" spans="1:7" ht="22.5" customHeight="1" x14ac:dyDescent="0.25">
      <c r="A148" s="6" t="s">
        <v>811</v>
      </c>
      <c r="B148" s="16" t="s">
        <v>373</v>
      </c>
      <c r="C148" s="58" t="s">
        <v>0</v>
      </c>
      <c r="D148" s="56" t="s">
        <v>0</v>
      </c>
      <c r="E148" s="56"/>
      <c r="F148" s="56"/>
      <c r="G148" s="32" t="s">
        <v>0</v>
      </c>
    </row>
    <row r="149" spans="1:7" ht="22.5" customHeight="1" x14ac:dyDescent="0.25">
      <c r="A149" s="6" t="s">
        <v>812</v>
      </c>
      <c r="B149" s="31" t="s">
        <v>0</v>
      </c>
      <c r="C149" s="53" t="s">
        <v>0</v>
      </c>
      <c r="D149" s="56" t="s">
        <v>0</v>
      </c>
      <c r="E149" s="56"/>
      <c r="F149" s="56"/>
      <c r="G149" s="32" t="s">
        <v>0</v>
      </c>
    </row>
    <row r="150" spans="1:7" ht="22.5" customHeight="1" x14ac:dyDescent="0.25">
      <c r="A150" s="6" t="s">
        <v>813</v>
      </c>
      <c r="B150" s="16" t="s">
        <v>376</v>
      </c>
      <c r="C150" s="58" t="s">
        <v>0</v>
      </c>
      <c r="D150" s="56" t="s">
        <v>0</v>
      </c>
      <c r="E150" s="56"/>
      <c r="F150" s="56"/>
      <c r="G150" s="32" t="s">
        <v>0</v>
      </c>
    </row>
    <row r="151" spans="1:7" ht="22.5" customHeight="1" x14ac:dyDescent="0.25">
      <c r="A151" s="6" t="s">
        <v>814</v>
      </c>
      <c r="B151" s="19" t="s">
        <v>0</v>
      </c>
      <c r="C151" s="56"/>
      <c r="D151" s="56"/>
      <c r="E151" s="56"/>
      <c r="F151" s="56"/>
      <c r="G151" s="32" t="s">
        <v>0</v>
      </c>
    </row>
    <row r="152" spans="1:7" ht="22.5" customHeight="1" x14ac:dyDescent="0.25">
      <c r="A152" s="18" t="s">
        <v>322</v>
      </c>
      <c r="B152" s="19" t="s">
        <v>815</v>
      </c>
      <c r="C152" s="87"/>
      <c r="D152" s="87"/>
      <c r="E152" s="54"/>
      <c r="F152" s="54"/>
      <c r="G152" s="32" t="s">
        <v>0</v>
      </c>
    </row>
    <row r="153" spans="1:7" ht="22.5" customHeight="1" x14ac:dyDescent="0.25">
      <c r="A153" s="18" t="s">
        <v>328</v>
      </c>
      <c r="B153" s="19" t="s">
        <v>816</v>
      </c>
      <c r="C153" s="87"/>
      <c r="D153" s="87"/>
      <c r="E153" s="54"/>
      <c r="F153" s="54"/>
      <c r="G153" s="32" t="s">
        <v>0</v>
      </c>
    </row>
    <row r="154" spans="1:7" ht="22.5" customHeight="1" x14ac:dyDescent="0.25">
      <c r="A154" s="18" t="s">
        <v>330</v>
      </c>
      <c r="B154" s="19" t="s">
        <v>387</v>
      </c>
      <c r="C154" s="106">
        <f>SUM(C148:C153)</f>
        <v>0</v>
      </c>
      <c r="D154" s="106">
        <f>SUM(D148:D153)</f>
        <v>0</v>
      </c>
      <c r="E154" s="61"/>
      <c r="F154" s="61"/>
      <c r="G154" s="32" t="s">
        <v>0</v>
      </c>
    </row>
    <row r="155" spans="1:7" ht="22.5" customHeight="1" x14ac:dyDescent="0.25">
      <c r="A155" s="6" t="s">
        <v>817</v>
      </c>
      <c r="B155" s="19" t="s">
        <v>0</v>
      </c>
      <c r="C155" s="56" t="s">
        <v>0</v>
      </c>
      <c r="D155" s="56" t="s">
        <v>0</v>
      </c>
      <c r="E155" s="56"/>
      <c r="F155" s="56"/>
      <c r="G155" s="32" t="s">
        <v>0</v>
      </c>
    </row>
    <row r="156" spans="1:7" ht="22.5" customHeight="1" x14ac:dyDescent="0.25">
      <c r="A156" s="6" t="s">
        <v>818</v>
      </c>
      <c r="B156" s="28" t="s">
        <v>390</v>
      </c>
      <c r="C156" s="56" t="s">
        <v>0</v>
      </c>
      <c r="D156" s="56" t="s">
        <v>0</v>
      </c>
      <c r="E156" s="56"/>
      <c r="F156" s="56"/>
      <c r="G156" s="32"/>
    </row>
    <row r="157" spans="1:7" ht="22.5" customHeight="1" x14ac:dyDescent="0.25">
      <c r="A157" s="6" t="s">
        <v>819</v>
      </c>
      <c r="B157" s="7" t="s">
        <v>0</v>
      </c>
      <c r="C157" s="56" t="s">
        <v>0</v>
      </c>
      <c r="D157" s="56" t="s">
        <v>0</v>
      </c>
      <c r="E157" s="56"/>
      <c r="F157" s="56"/>
      <c r="G157" s="32"/>
    </row>
    <row r="158" spans="1:7" ht="22.5" customHeight="1" x14ac:dyDescent="0.25">
      <c r="A158" s="18" t="s">
        <v>332</v>
      </c>
      <c r="B158" s="7" t="s">
        <v>390</v>
      </c>
      <c r="C158" s="87"/>
      <c r="D158" s="87"/>
      <c r="E158" s="54"/>
      <c r="F158" s="54"/>
      <c r="G158" s="32"/>
    </row>
    <row r="159" spans="1:7" ht="22.5" customHeight="1" x14ac:dyDescent="0.25">
      <c r="A159" s="18" t="s">
        <v>334</v>
      </c>
      <c r="B159" s="19" t="s">
        <v>187</v>
      </c>
      <c r="C159" s="87"/>
      <c r="D159" s="87"/>
      <c r="E159" s="61"/>
      <c r="F159" s="61"/>
      <c r="G159" s="32"/>
    </row>
    <row r="160" spans="1:7" ht="22.5" customHeight="1" x14ac:dyDescent="0.25">
      <c r="A160" s="18" t="s">
        <v>336</v>
      </c>
      <c r="B160" s="7" t="s">
        <v>401</v>
      </c>
      <c r="C160" s="106">
        <f>SUM(C154:C159)</f>
        <v>0</v>
      </c>
      <c r="D160" s="106">
        <f>SUM(D154:D159)</f>
        <v>0</v>
      </c>
      <c r="E160" s="61"/>
      <c r="F160" s="61"/>
      <c r="G160" s="32"/>
    </row>
    <row r="161" spans="1:7" ht="22.5" customHeight="1" x14ac:dyDescent="0.25">
      <c r="A161" s="6" t="s">
        <v>820</v>
      </c>
      <c r="B161" s="7" t="s">
        <v>0</v>
      </c>
      <c r="C161" s="56" t="s">
        <v>0</v>
      </c>
      <c r="D161" s="56" t="s">
        <v>0</v>
      </c>
      <c r="E161" s="56"/>
      <c r="F161" s="56"/>
      <c r="G161" s="32"/>
    </row>
    <row r="162" spans="1:7" ht="22.5" customHeight="1" x14ac:dyDescent="0.25">
      <c r="A162" s="6" t="s">
        <v>821</v>
      </c>
      <c r="B162" s="16" t="s">
        <v>404</v>
      </c>
      <c r="C162" s="58" t="s">
        <v>0</v>
      </c>
      <c r="D162" s="56" t="s">
        <v>0</v>
      </c>
      <c r="E162" s="56"/>
      <c r="F162" s="56"/>
      <c r="G162" s="32" t="s">
        <v>0</v>
      </c>
    </row>
    <row r="163" spans="1:7" ht="22.5" customHeight="1" x14ac:dyDescent="0.25">
      <c r="A163" s="6" t="s">
        <v>822</v>
      </c>
      <c r="B163" s="19" t="s">
        <v>0</v>
      </c>
      <c r="C163" s="56" t="s">
        <v>0</v>
      </c>
      <c r="D163" s="56" t="s">
        <v>0</v>
      </c>
      <c r="E163" s="56"/>
      <c r="F163" s="56"/>
      <c r="G163" s="32" t="s">
        <v>0</v>
      </c>
    </row>
    <row r="164" spans="1:7" ht="22.5" customHeight="1" x14ac:dyDescent="0.25">
      <c r="A164" s="18" t="s">
        <v>337</v>
      </c>
      <c r="B164" s="19" t="s">
        <v>815</v>
      </c>
      <c r="C164" s="88">
        <v>135705109</v>
      </c>
      <c r="D164" s="88">
        <v>39834043</v>
      </c>
      <c r="E164" s="54"/>
      <c r="F164" s="54"/>
      <c r="G164" s="32" t="s">
        <v>0</v>
      </c>
    </row>
    <row r="165" spans="1:7" ht="22.5" customHeight="1" x14ac:dyDescent="0.25">
      <c r="A165" s="18" t="s">
        <v>344</v>
      </c>
      <c r="B165" s="19" t="s">
        <v>816</v>
      </c>
      <c r="C165" s="87"/>
      <c r="D165" s="87"/>
      <c r="E165" s="54"/>
      <c r="F165" s="54"/>
      <c r="G165" s="32" t="s">
        <v>0</v>
      </c>
    </row>
    <row r="166" spans="1:7" ht="22.5" customHeight="1" x14ac:dyDescent="0.25">
      <c r="A166" s="18" t="s">
        <v>350</v>
      </c>
      <c r="B166" s="19" t="s">
        <v>411</v>
      </c>
      <c r="C166" s="106">
        <f>SUM(C160:C165)</f>
        <v>135705109</v>
      </c>
      <c r="D166" s="106">
        <f>SUM(D160:D165)</f>
        <v>39834043</v>
      </c>
      <c r="E166" s="64">
        <f>+C166-D166</f>
        <v>95871066</v>
      </c>
      <c r="F166" s="61"/>
      <c r="G166" s="32" t="s">
        <v>0</v>
      </c>
    </row>
    <row r="167" spans="1:7" ht="22.5" customHeight="1" x14ac:dyDescent="0.25">
      <c r="A167" s="6" t="s">
        <v>823</v>
      </c>
      <c r="B167" s="19" t="s">
        <v>0</v>
      </c>
      <c r="C167" s="56"/>
      <c r="D167" s="56"/>
      <c r="E167" s="56"/>
      <c r="F167" s="56"/>
      <c r="G167" s="32" t="s">
        <v>0</v>
      </c>
    </row>
    <row r="168" spans="1:7" ht="22.5" customHeight="1" x14ac:dyDescent="0.25">
      <c r="A168" s="6" t="s">
        <v>824</v>
      </c>
      <c r="B168" s="16" t="s">
        <v>414</v>
      </c>
      <c r="C168" s="58" t="s">
        <v>0</v>
      </c>
      <c r="D168" s="56" t="s">
        <v>0</v>
      </c>
      <c r="E168" s="56"/>
      <c r="F168" s="56"/>
      <c r="G168" s="32" t="s">
        <v>0</v>
      </c>
    </row>
    <row r="169" spans="1:7" ht="22.5" customHeight="1" x14ac:dyDescent="0.25">
      <c r="A169" s="6" t="s">
        <v>825</v>
      </c>
      <c r="B169" s="7" t="s">
        <v>0</v>
      </c>
      <c r="C169" s="56" t="s">
        <v>0</v>
      </c>
      <c r="D169" s="56" t="s">
        <v>0</v>
      </c>
      <c r="E169" s="56"/>
      <c r="F169" s="56"/>
      <c r="G169" s="32" t="s">
        <v>0</v>
      </c>
    </row>
    <row r="170" spans="1:7" ht="22.5" customHeight="1" x14ac:dyDescent="0.25">
      <c r="A170" s="18" t="s">
        <v>352</v>
      </c>
      <c r="B170" s="7" t="s">
        <v>815</v>
      </c>
      <c r="C170" s="88">
        <v>38395788</v>
      </c>
      <c r="D170" s="88">
        <v>13676</v>
      </c>
      <c r="E170" s="54"/>
      <c r="F170" s="54"/>
      <c r="G170" s="32" t="s">
        <v>0</v>
      </c>
    </row>
    <row r="171" spans="1:7" ht="22.5" customHeight="1" x14ac:dyDescent="0.25">
      <c r="A171" s="18" t="s">
        <v>353</v>
      </c>
      <c r="B171" s="7" t="s">
        <v>816</v>
      </c>
      <c r="C171" s="87"/>
      <c r="D171" s="87"/>
      <c r="E171" s="54"/>
      <c r="F171" s="54"/>
      <c r="G171" s="32" t="s">
        <v>0</v>
      </c>
    </row>
    <row r="172" spans="1:7" ht="22.5" customHeight="1" x14ac:dyDescent="0.25">
      <c r="A172" s="18" t="s">
        <v>355</v>
      </c>
      <c r="B172" s="7" t="s">
        <v>421</v>
      </c>
      <c r="C172" s="106">
        <f>SUM(C170:C171)</f>
        <v>38395788</v>
      </c>
      <c r="D172" s="106">
        <f>SUM(D170:D171)</f>
        <v>13676</v>
      </c>
      <c r="E172" s="64">
        <f>+C172-D172</f>
        <v>38382112</v>
      </c>
      <c r="F172" s="61"/>
      <c r="G172" s="32" t="s">
        <v>0</v>
      </c>
    </row>
    <row r="173" spans="1:7" ht="22.5" customHeight="1" x14ac:dyDescent="0.25">
      <c r="A173" s="6" t="s">
        <v>826</v>
      </c>
      <c r="B173" s="7" t="s">
        <v>0</v>
      </c>
      <c r="C173" s="56"/>
      <c r="D173" s="56"/>
      <c r="E173" s="56"/>
      <c r="F173" s="56"/>
      <c r="G173" s="32" t="s">
        <v>0</v>
      </c>
    </row>
    <row r="174" spans="1:7" ht="22.5" customHeight="1" x14ac:dyDescent="0.25">
      <c r="A174" s="6" t="s">
        <v>827</v>
      </c>
      <c r="B174" s="16" t="s">
        <v>424</v>
      </c>
      <c r="C174" s="58" t="s">
        <v>0</v>
      </c>
      <c r="D174" s="56" t="s">
        <v>0</v>
      </c>
      <c r="E174" s="56"/>
      <c r="F174" s="56"/>
      <c r="G174" s="32" t="s">
        <v>0</v>
      </c>
    </row>
    <row r="175" spans="1:7" ht="22.5" customHeight="1" x14ac:dyDescent="0.25">
      <c r="A175" s="12" t="s">
        <v>828</v>
      </c>
      <c r="B175" s="16" t="s">
        <v>0</v>
      </c>
      <c r="C175" s="58" t="s">
        <v>0</v>
      </c>
      <c r="D175" s="56" t="s">
        <v>0</v>
      </c>
      <c r="E175" s="56"/>
      <c r="F175" s="56"/>
      <c r="G175" s="32" t="s">
        <v>0</v>
      </c>
    </row>
    <row r="176" spans="1:7" ht="22.5" customHeight="1" x14ac:dyDescent="0.25">
      <c r="A176" s="18" t="s">
        <v>357</v>
      </c>
      <c r="B176" s="7" t="s">
        <v>427</v>
      </c>
      <c r="C176" s="88">
        <v>766463</v>
      </c>
      <c r="D176" s="88">
        <v>787373</v>
      </c>
      <c r="E176" s="54"/>
      <c r="F176" s="54"/>
      <c r="G176" s="32" t="s">
        <v>0</v>
      </c>
    </row>
    <row r="177" spans="1:7" ht="22.5" customHeight="1" x14ac:dyDescent="0.25">
      <c r="A177" s="18" t="s">
        <v>359</v>
      </c>
      <c r="B177" s="7" t="s">
        <v>429</v>
      </c>
      <c r="C177" s="87"/>
      <c r="D177" s="87"/>
      <c r="E177" s="54"/>
      <c r="F177" s="54"/>
      <c r="G177" s="32" t="s">
        <v>0</v>
      </c>
    </row>
    <row r="178" spans="1:7" ht="22.5" customHeight="1" x14ac:dyDescent="0.25">
      <c r="A178" s="18" t="s">
        <v>360</v>
      </c>
      <c r="B178" s="7" t="s">
        <v>431</v>
      </c>
      <c r="C178" s="88">
        <v>94589</v>
      </c>
      <c r="D178" s="88">
        <v>81911</v>
      </c>
      <c r="E178" s="54"/>
      <c r="F178" s="54"/>
      <c r="G178" s="32" t="s">
        <v>0</v>
      </c>
    </row>
    <row r="179" spans="1:7" ht="22.5" customHeight="1" x14ac:dyDescent="0.25">
      <c r="A179" s="18" t="s">
        <v>363</v>
      </c>
      <c r="B179" s="7" t="s">
        <v>433</v>
      </c>
      <c r="C179" s="87"/>
      <c r="D179" s="87"/>
      <c r="E179" s="54"/>
      <c r="F179" s="54"/>
      <c r="G179" s="32" t="s">
        <v>0</v>
      </c>
    </row>
    <row r="180" spans="1:7" ht="22.5" customHeight="1" x14ac:dyDescent="0.25">
      <c r="A180" s="18" t="s">
        <v>366</v>
      </c>
      <c r="B180" s="7" t="s">
        <v>435</v>
      </c>
      <c r="C180" s="87"/>
      <c r="D180" s="87"/>
      <c r="E180" s="54"/>
      <c r="F180" s="54"/>
      <c r="G180" s="32" t="s">
        <v>0</v>
      </c>
    </row>
    <row r="181" spans="1:7" ht="22.5" customHeight="1" x14ac:dyDescent="0.25">
      <c r="A181" s="18" t="s">
        <v>378</v>
      </c>
      <c r="B181" s="7" t="s">
        <v>437</v>
      </c>
      <c r="C181" s="87"/>
      <c r="D181" s="87"/>
      <c r="E181" s="54"/>
      <c r="F181" s="54"/>
      <c r="G181" s="32" t="s">
        <v>0</v>
      </c>
    </row>
    <row r="182" spans="1:7" ht="22.5" customHeight="1" x14ac:dyDescent="0.25">
      <c r="A182" s="18" t="s">
        <v>380</v>
      </c>
      <c r="B182" s="7" t="s">
        <v>439</v>
      </c>
      <c r="C182" s="88">
        <v>53585</v>
      </c>
      <c r="D182" s="88">
        <v>20584</v>
      </c>
      <c r="E182" s="54"/>
      <c r="F182" s="54"/>
      <c r="G182" s="32" t="s">
        <v>0</v>
      </c>
    </row>
    <row r="183" spans="1:7" ht="22.5" customHeight="1" x14ac:dyDescent="0.25">
      <c r="A183" s="18" t="s">
        <v>382</v>
      </c>
      <c r="B183" s="7" t="s">
        <v>441</v>
      </c>
      <c r="C183" s="88">
        <v>410197</v>
      </c>
      <c r="D183" s="88">
        <v>152553</v>
      </c>
      <c r="E183" s="54"/>
      <c r="F183" s="54"/>
      <c r="G183" s="32" t="s">
        <v>0</v>
      </c>
    </row>
    <row r="184" spans="1:7" ht="22.5" customHeight="1" x14ac:dyDescent="0.25">
      <c r="A184" s="18" t="s">
        <v>384</v>
      </c>
      <c r="B184" s="7" t="s">
        <v>443</v>
      </c>
      <c r="C184" s="87"/>
      <c r="D184" s="87"/>
      <c r="E184" s="54"/>
      <c r="F184" s="54"/>
      <c r="G184" s="32" t="s">
        <v>0</v>
      </c>
    </row>
    <row r="185" spans="1:7" ht="22.5" customHeight="1" x14ac:dyDescent="0.25">
      <c r="A185" s="18" t="s">
        <v>386</v>
      </c>
      <c r="B185" s="7" t="s">
        <v>445</v>
      </c>
      <c r="C185" s="88">
        <v>214423</v>
      </c>
      <c r="D185" s="88">
        <v>99701</v>
      </c>
      <c r="E185" s="54"/>
      <c r="F185" s="54"/>
      <c r="G185" s="32" t="s">
        <v>0</v>
      </c>
    </row>
    <row r="186" spans="1:7" ht="22.5" customHeight="1" x14ac:dyDescent="0.25">
      <c r="A186" s="18" t="s">
        <v>392</v>
      </c>
      <c r="B186" s="7" t="s">
        <v>447</v>
      </c>
      <c r="C186" s="88">
        <v>69468</v>
      </c>
      <c r="D186" s="88">
        <v>27966</v>
      </c>
      <c r="E186" s="54"/>
      <c r="F186" s="54"/>
      <c r="G186" s="32" t="s">
        <v>0</v>
      </c>
    </row>
    <row r="187" spans="1:7" ht="22.5" customHeight="1" x14ac:dyDescent="0.25">
      <c r="A187" s="18" t="s">
        <v>394</v>
      </c>
      <c r="B187" s="7" t="s">
        <v>449</v>
      </c>
      <c r="C187" s="87"/>
      <c r="D187" s="87"/>
      <c r="E187" s="54"/>
      <c r="F187" s="54"/>
      <c r="G187" s="32" t="s">
        <v>0</v>
      </c>
    </row>
    <row r="188" spans="1:7" ht="22.5" customHeight="1" x14ac:dyDescent="0.25">
      <c r="A188" s="18" t="s">
        <v>396</v>
      </c>
      <c r="B188" s="19" t="s">
        <v>451</v>
      </c>
      <c r="C188" s="87"/>
      <c r="D188" s="87"/>
      <c r="E188" s="61"/>
      <c r="F188" s="61"/>
      <c r="G188" s="32" t="s">
        <v>0</v>
      </c>
    </row>
    <row r="189" spans="1:7" ht="22.5" customHeight="1" x14ac:dyDescent="0.25">
      <c r="A189" s="18" t="s">
        <v>398</v>
      </c>
      <c r="B189" s="7" t="s">
        <v>453</v>
      </c>
      <c r="C189" s="106">
        <f>SUM(C176:C188)</f>
        <v>1608725</v>
      </c>
      <c r="D189" s="106">
        <f>SUM(D176:D188)</f>
        <v>1170088</v>
      </c>
      <c r="E189" s="64">
        <f>+C189-D189</f>
        <v>438637</v>
      </c>
      <c r="F189" s="61"/>
      <c r="G189" s="32" t="s">
        <v>0</v>
      </c>
    </row>
    <row r="190" spans="1:7" ht="22.5" customHeight="1" x14ac:dyDescent="0.25">
      <c r="A190" s="6" t="s">
        <v>829</v>
      </c>
      <c r="B190" s="7" t="s">
        <v>0</v>
      </c>
      <c r="C190" s="56"/>
      <c r="D190" s="56"/>
      <c r="E190" s="56"/>
      <c r="F190" s="56"/>
      <c r="G190" s="32" t="s">
        <v>0</v>
      </c>
    </row>
    <row r="191" spans="1:7" ht="22.5" customHeight="1" x14ac:dyDescent="0.25">
      <c r="A191" s="6" t="s">
        <v>830</v>
      </c>
      <c r="B191" s="16" t="s">
        <v>31</v>
      </c>
      <c r="C191" s="58" t="s">
        <v>0</v>
      </c>
      <c r="D191" s="56" t="s">
        <v>0</v>
      </c>
      <c r="E191" s="56"/>
      <c r="F191" s="56"/>
      <c r="G191" s="32" t="s">
        <v>0</v>
      </c>
    </row>
    <row r="192" spans="1:7" ht="22.5" customHeight="1" x14ac:dyDescent="0.25">
      <c r="A192" s="6" t="s">
        <v>831</v>
      </c>
      <c r="B192" s="7" t="s">
        <v>0</v>
      </c>
      <c r="C192" s="56" t="s">
        <v>0</v>
      </c>
      <c r="D192" s="56" t="s">
        <v>0</v>
      </c>
      <c r="E192" s="56"/>
      <c r="F192" s="56"/>
      <c r="G192" s="32" t="s">
        <v>0</v>
      </c>
    </row>
    <row r="193" spans="1:7" ht="22.5" customHeight="1" x14ac:dyDescent="0.25">
      <c r="A193" s="18" t="s">
        <v>400</v>
      </c>
      <c r="B193" s="7" t="s">
        <v>458</v>
      </c>
      <c r="C193" s="88">
        <v>389097</v>
      </c>
      <c r="D193" s="88">
        <v>502066</v>
      </c>
      <c r="E193" s="54"/>
      <c r="F193" s="54"/>
      <c r="G193" s="32" t="s">
        <v>0</v>
      </c>
    </row>
    <row r="194" spans="1:7" ht="22.5" customHeight="1" x14ac:dyDescent="0.25">
      <c r="A194" s="18" t="s">
        <v>406</v>
      </c>
      <c r="B194" s="7" t="s">
        <v>460</v>
      </c>
      <c r="C194" s="88">
        <v>1366442</v>
      </c>
      <c r="D194" s="88">
        <v>1333937</v>
      </c>
      <c r="E194" s="54"/>
      <c r="F194" s="54"/>
      <c r="G194" s="32" t="s">
        <v>0</v>
      </c>
    </row>
    <row r="195" spans="1:7" ht="22.5" customHeight="1" x14ac:dyDescent="0.25">
      <c r="A195" s="18" t="s">
        <v>407</v>
      </c>
      <c r="B195" s="7" t="s">
        <v>832</v>
      </c>
      <c r="C195" s="87"/>
      <c r="D195" s="87"/>
      <c r="E195" s="54"/>
      <c r="F195" s="54"/>
      <c r="G195" s="32" t="s">
        <v>0</v>
      </c>
    </row>
    <row r="196" spans="1:7" ht="22.5" customHeight="1" x14ac:dyDescent="0.25">
      <c r="A196" s="18" t="s">
        <v>408</v>
      </c>
      <c r="B196" s="7" t="s">
        <v>833</v>
      </c>
      <c r="C196" s="87"/>
      <c r="D196" s="88">
        <v>6391196</v>
      </c>
      <c r="E196" s="54"/>
      <c r="F196" s="54"/>
      <c r="G196" s="32" t="s">
        <v>0</v>
      </c>
    </row>
    <row r="197" spans="1:7" ht="22.5" customHeight="1" x14ac:dyDescent="0.25">
      <c r="A197" s="18" t="s">
        <v>409</v>
      </c>
      <c r="B197" s="7" t="s">
        <v>834</v>
      </c>
      <c r="C197" s="87"/>
      <c r="D197" s="87"/>
      <c r="E197" s="54"/>
      <c r="F197" s="54"/>
      <c r="G197" s="32" t="s">
        <v>0</v>
      </c>
    </row>
    <row r="198" spans="1:7" ht="22.5" customHeight="1" x14ac:dyDescent="0.25">
      <c r="A198" s="18" t="s">
        <v>410</v>
      </c>
      <c r="B198" s="7" t="s">
        <v>835</v>
      </c>
      <c r="C198" s="87"/>
      <c r="D198" s="87"/>
      <c r="E198" s="54"/>
      <c r="F198" s="54"/>
      <c r="G198" s="32" t="s">
        <v>0</v>
      </c>
    </row>
    <row r="199" spans="1:7" ht="22.5" customHeight="1" x14ac:dyDescent="0.25">
      <c r="A199" s="18" t="s">
        <v>416</v>
      </c>
      <c r="B199" s="19" t="s">
        <v>480</v>
      </c>
      <c r="C199" s="87"/>
      <c r="D199" s="87"/>
      <c r="E199" s="61"/>
      <c r="F199" s="61"/>
      <c r="G199" s="32"/>
    </row>
    <row r="200" spans="1:7" ht="22.5" customHeight="1" x14ac:dyDescent="0.25">
      <c r="A200" s="18" t="s">
        <v>417</v>
      </c>
      <c r="B200" s="19" t="s">
        <v>397</v>
      </c>
      <c r="C200" s="89">
        <f>SUM(C201)</f>
        <v>169</v>
      </c>
      <c r="D200" s="89">
        <f>SUM(D201)</f>
        <v>0</v>
      </c>
      <c r="E200" s="61"/>
      <c r="F200" s="61"/>
      <c r="G200" s="32" t="s">
        <v>0</v>
      </c>
    </row>
    <row r="201" spans="1:7" ht="22.5" customHeight="1" x14ac:dyDescent="0.25">
      <c r="A201" s="18" t="s">
        <v>836</v>
      </c>
      <c r="B201" s="25" t="s">
        <v>397</v>
      </c>
      <c r="C201" s="87">
        <v>169</v>
      </c>
      <c r="D201" s="54" t="s">
        <v>0</v>
      </c>
      <c r="E201" s="54"/>
      <c r="F201" s="54"/>
      <c r="G201" s="32"/>
    </row>
    <row r="202" spans="1:7" ht="22.5" customHeight="1" x14ac:dyDescent="0.25">
      <c r="A202" s="18" t="s">
        <v>418</v>
      </c>
      <c r="B202" s="19" t="s">
        <v>399</v>
      </c>
      <c r="C202" s="87"/>
      <c r="D202" s="87"/>
      <c r="E202" s="61"/>
      <c r="F202" s="61"/>
      <c r="G202" s="32" t="s">
        <v>0</v>
      </c>
    </row>
    <row r="203" spans="1:7" ht="22.5" customHeight="1" x14ac:dyDescent="0.25">
      <c r="A203" s="18" t="s">
        <v>419</v>
      </c>
      <c r="B203" s="7" t="s">
        <v>485</v>
      </c>
      <c r="C203" s="106">
        <f>SUM(C190:C200,C202)</f>
        <v>1755708</v>
      </c>
      <c r="D203" s="106">
        <f>SUM(D190:D200,D202)</f>
        <v>8227199</v>
      </c>
      <c r="E203" s="61"/>
      <c r="F203" s="64">
        <f>+D203-C203</f>
        <v>6471491</v>
      </c>
      <c r="G203" s="32" t="s">
        <v>0</v>
      </c>
    </row>
    <row r="204" spans="1:7" ht="22.5" customHeight="1" x14ac:dyDescent="0.25">
      <c r="A204" s="6" t="s">
        <v>837</v>
      </c>
      <c r="B204" s="7" t="s">
        <v>0</v>
      </c>
      <c r="C204" s="56"/>
      <c r="D204" s="56"/>
      <c r="E204" s="56"/>
      <c r="F204" s="56"/>
      <c r="G204" s="32" t="s">
        <v>0</v>
      </c>
    </row>
    <row r="205" spans="1:7" ht="22.5" customHeight="1" x14ac:dyDescent="0.25">
      <c r="A205" s="18" t="s">
        <v>420</v>
      </c>
      <c r="B205" s="7" t="s">
        <v>488</v>
      </c>
      <c r="C205" s="54" t="s">
        <v>0</v>
      </c>
      <c r="D205" s="54" t="s">
        <v>0</v>
      </c>
      <c r="E205" s="54"/>
      <c r="F205" s="54"/>
      <c r="G205" s="32" t="s">
        <v>0</v>
      </c>
    </row>
    <row r="206" spans="1:7" ht="22.5" customHeight="1" x14ac:dyDescent="0.25">
      <c r="A206" s="6" t="s">
        <v>422</v>
      </c>
      <c r="B206" s="7" t="s">
        <v>0</v>
      </c>
      <c r="C206" s="56" t="s">
        <v>0</v>
      </c>
      <c r="D206" s="56" t="s">
        <v>0</v>
      </c>
      <c r="E206" s="56"/>
      <c r="F206" s="56"/>
      <c r="G206" s="32" t="s">
        <v>0</v>
      </c>
    </row>
    <row r="207" spans="1:7" ht="22.5" customHeight="1" x14ac:dyDescent="0.25">
      <c r="A207" s="18" t="s">
        <v>426</v>
      </c>
      <c r="B207" s="7" t="s">
        <v>491</v>
      </c>
      <c r="C207" s="107">
        <f>C154+C160+C166+C172+C189+C203</f>
        <v>177465330</v>
      </c>
      <c r="D207" s="107">
        <f>D154+D160+D166+D172+D189+D203</f>
        <v>49245006</v>
      </c>
      <c r="E207" s="54"/>
      <c r="F207" s="54"/>
      <c r="G207" s="32" t="s">
        <v>0</v>
      </c>
    </row>
    <row r="208" spans="1:7" ht="22.5" customHeight="1" x14ac:dyDescent="0.25">
      <c r="A208" s="6" t="s">
        <v>838</v>
      </c>
      <c r="B208" s="7" t="s">
        <v>0</v>
      </c>
      <c r="C208" s="56"/>
      <c r="D208" s="56"/>
      <c r="E208" s="56"/>
      <c r="F208" s="56"/>
      <c r="G208" s="32" t="s">
        <v>0</v>
      </c>
    </row>
    <row r="209" spans="1:7" ht="22.5" customHeight="1" x14ac:dyDescent="0.25">
      <c r="A209" s="6" t="s">
        <v>839</v>
      </c>
      <c r="B209" s="16" t="s">
        <v>494</v>
      </c>
      <c r="C209" s="58" t="s">
        <v>0</v>
      </c>
      <c r="D209" s="56" t="s">
        <v>0</v>
      </c>
      <c r="E209" s="56"/>
      <c r="F209" s="56"/>
      <c r="G209" s="32" t="s">
        <v>0</v>
      </c>
    </row>
    <row r="210" spans="1:7" ht="22.5" customHeight="1" x14ac:dyDescent="0.25">
      <c r="A210" s="6" t="s">
        <v>840</v>
      </c>
      <c r="B210" s="17" t="s">
        <v>0</v>
      </c>
      <c r="C210" s="58" t="s">
        <v>0</v>
      </c>
      <c r="D210" s="56" t="s">
        <v>0</v>
      </c>
      <c r="E210" s="56"/>
      <c r="F210" s="56"/>
      <c r="G210" s="32" t="s">
        <v>0</v>
      </c>
    </row>
    <row r="211" spans="1:7" ht="22.5" customHeight="1" x14ac:dyDescent="0.25">
      <c r="A211" s="6" t="s">
        <v>841</v>
      </c>
      <c r="B211" s="16" t="s">
        <v>497</v>
      </c>
      <c r="C211" s="58" t="s">
        <v>0</v>
      </c>
      <c r="D211" s="56" t="s">
        <v>0</v>
      </c>
      <c r="E211" s="56"/>
      <c r="F211" s="56"/>
      <c r="G211" s="32" t="s">
        <v>0</v>
      </c>
    </row>
    <row r="212" spans="1:7" ht="22.5" customHeight="1" x14ac:dyDescent="0.25">
      <c r="A212" s="6" t="s">
        <v>842</v>
      </c>
      <c r="B212" s="19" t="s">
        <v>0</v>
      </c>
      <c r="C212" s="56" t="s">
        <v>0</v>
      </c>
      <c r="D212" s="56" t="s">
        <v>0</v>
      </c>
      <c r="E212" s="56"/>
      <c r="F212" s="56"/>
      <c r="G212" s="32" t="s">
        <v>0</v>
      </c>
    </row>
    <row r="213" spans="1:7" ht="22.5" customHeight="1" x14ac:dyDescent="0.25">
      <c r="A213" s="18" t="s">
        <v>428</v>
      </c>
      <c r="B213" s="7" t="s">
        <v>843</v>
      </c>
      <c r="C213" s="87"/>
      <c r="D213" s="87"/>
      <c r="E213" s="54"/>
      <c r="F213" s="54"/>
      <c r="G213" s="32" t="s">
        <v>0</v>
      </c>
    </row>
    <row r="214" spans="1:7" ht="22.5" customHeight="1" x14ac:dyDescent="0.25">
      <c r="A214" s="18" t="s">
        <v>430</v>
      </c>
      <c r="B214" s="7" t="s">
        <v>844</v>
      </c>
      <c r="C214" s="87"/>
      <c r="D214" s="87"/>
      <c r="E214" s="54"/>
      <c r="F214" s="54"/>
      <c r="G214" s="32" t="s">
        <v>0</v>
      </c>
    </row>
    <row r="215" spans="1:7" ht="22.5" customHeight="1" x14ac:dyDescent="0.25">
      <c r="A215" s="18" t="s">
        <v>432</v>
      </c>
      <c r="B215" s="7" t="s">
        <v>754</v>
      </c>
      <c r="C215" s="87"/>
      <c r="D215" s="87"/>
      <c r="E215" s="54"/>
      <c r="F215" s="54"/>
      <c r="G215" s="32" t="s">
        <v>0</v>
      </c>
    </row>
    <row r="216" spans="1:7" ht="22.5" customHeight="1" x14ac:dyDescent="0.25">
      <c r="A216" s="18" t="s">
        <v>434</v>
      </c>
      <c r="B216" s="7" t="s">
        <v>358</v>
      </c>
      <c r="C216" s="87"/>
      <c r="D216" s="87"/>
      <c r="E216" s="54"/>
      <c r="F216" s="54"/>
      <c r="G216" s="32"/>
    </row>
    <row r="217" spans="1:7" ht="22.5" customHeight="1" x14ac:dyDescent="0.25">
      <c r="A217" s="18" t="s">
        <v>436</v>
      </c>
      <c r="B217" s="7" t="s">
        <v>517</v>
      </c>
      <c r="C217" s="106">
        <f>SUM(C213:C216)</f>
        <v>0</v>
      </c>
      <c r="D217" s="106">
        <f>SUM(D213:D216)</f>
        <v>0</v>
      </c>
      <c r="E217" s="61"/>
      <c r="F217" s="61"/>
      <c r="G217" s="32" t="s">
        <v>0</v>
      </c>
    </row>
    <row r="218" spans="1:7" ht="22.5" customHeight="1" x14ac:dyDescent="0.25">
      <c r="A218" s="6" t="s">
        <v>845</v>
      </c>
      <c r="B218" s="7" t="s">
        <v>0</v>
      </c>
      <c r="C218" s="56" t="s">
        <v>0</v>
      </c>
      <c r="D218" s="56" t="s">
        <v>0</v>
      </c>
      <c r="E218" s="56"/>
      <c r="F218" s="56"/>
      <c r="G218" s="32" t="s">
        <v>0</v>
      </c>
    </row>
    <row r="219" spans="1:7" ht="22.5" customHeight="1" x14ac:dyDescent="0.25">
      <c r="A219" s="18" t="s">
        <v>438</v>
      </c>
      <c r="B219" s="7" t="s">
        <v>520</v>
      </c>
      <c r="C219" s="54" t="s">
        <v>0</v>
      </c>
      <c r="D219" s="54" t="s">
        <v>0</v>
      </c>
      <c r="E219" s="54"/>
      <c r="F219" s="54"/>
      <c r="G219" s="32"/>
    </row>
    <row r="220" spans="1:7" ht="22.5" customHeight="1" x14ac:dyDescent="0.25">
      <c r="A220" s="6" t="s">
        <v>846</v>
      </c>
      <c r="B220" s="7" t="s">
        <v>0</v>
      </c>
      <c r="C220" s="56" t="s">
        <v>0</v>
      </c>
      <c r="D220" s="56" t="s">
        <v>0</v>
      </c>
      <c r="E220" s="56"/>
      <c r="F220" s="56"/>
      <c r="G220" s="32" t="s">
        <v>0</v>
      </c>
    </row>
    <row r="221" spans="1:7" ht="22.5" customHeight="1" x14ac:dyDescent="0.25">
      <c r="A221" s="6" t="s">
        <v>847</v>
      </c>
      <c r="B221" s="16" t="s">
        <v>31</v>
      </c>
      <c r="C221" s="58" t="s">
        <v>0</v>
      </c>
      <c r="D221" s="56" t="s">
        <v>0</v>
      </c>
      <c r="E221" s="56"/>
      <c r="F221" s="56"/>
      <c r="G221" s="32" t="s">
        <v>0</v>
      </c>
    </row>
    <row r="222" spans="1:7" ht="22.5" customHeight="1" x14ac:dyDescent="0.25">
      <c r="A222" s="6" t="s">
        <v>848</v>
      </c>
      <c r="B222" s="7" t="s">
        <v>0</v>
      </c>
      <c r="C222" s="56" t="s">
        <v>0</v>
      </c>
      <c r="D222" s="56" t="s">
        <v>0</v>
      </c>
      <c r="E222" s="56"/>
      <c r="F222" s="56"/>
      <c r="G222" s="32" t="s">
        <v>0</v>
      </c>
    </row>
    <row r="223" spans="1:7" ht="22.5" customHeight="1" x14ac:dyDescent="0.25">
      <c r="A223" s="18" t="s">
        <v>440</v>
      </c>
      <c r="B223" s="7" t="s">
        <v>525</v>
      </c>
      <c r="C223" s="87"/>
      <c r="D223" s="87"/>
      <c r="E223" s="54"/>
      <c r="F223" s="54"/>
      <c r="G223" s="32" t="s">
        <v>0</v>
      </c>
    </row>
    <row r="224" spans="1:7" ht="22.5" customHeight="1" x14ac:dyDescent="0.25">
      <c r="A224" s="18" t="s">
        <v>442</v>
      </c>
      <c r="B224" s="7" t="s">
        <v>354</v>
      </c>
      <c r="C224" s="88">
        <v>717516</v>
      </c>
      <c r="D224" s="88">
        <v>717516</v>
      </c>
      <c r="E224" s="54"/>
      <c r="F224" s="54"/>
      <c r="G224" s="32" t="s">
        <v>0</v>
      </c>
    </row>
    <row r="225" spans="1:7" ht="22.5" customHeight="1" x14ac:dyDescent="0.25">
      <c r="A225" s="18" t="s">
        <v>444</v>
      </c>
      <c r="B225" s="7" t="s">
        <v>356</v>
      </c>
      <c r="C225" s="87"/>
      <c r="D225" s="87"/>
      <c r="E225" s="54"/>
      <c r="F225" s="54"/>
      <c r="G225" s="32" t="s">
        <v>0</v>
      </c>
    </row>
    <row r="226" spans="1:7" ht="22.5" customHeight="1" x14ac:dyDescent="0.25">
      <c r="A226" s="18" t="s">
        <v>446</v>
      </c>
      <c r="B226" s="19" t="s">
        <v>187</v>
      </c>
      <c r="C226" s="87"/>
      <c r="D226" s="87"/>
      <c r="E226" s="61"/>
      <c r="F226" s="61"/>
      <c r="G226" s="32" t="s">
        <v>0</v>
      </c>
    </row>
    <row r="227" spans="1:7" ht="22.5" customHeight="1" x14ac:dyDescent="0.25">
      <c r="A227" s="6" t="s">
        <v>849</v>
      </c>
      <c r="B227" s="7" t="s">
        <v>0</v>
      </c>
      <c r="C227" s="56" t="s">
        <v>0</v>
      </c>
      <c r="D227" s="56" t="s">
        <v>0</v>
      </c>
      <c r="E227" s="56"/>
      <c r="F227" s="56"/>
      <c r="G227" s="32"/>
    </row>
    <row r="228" spans="1:7" ht="22.5" customHeight="1" x14ac:dyDescent="0.25">
      <c r="A228" s="18" t="s">
        <v>448</v>
      </c>
      <c r="B228" s="7" t="s">
        <v>485</v>
      </c>
      <c r="C228" s="106">
        <f>SUM(C223:C227)</f>
        <v>717516</v>
      </c>
      <c r="D228" s="106">
        <f>SUM(D223:D227)</f>
        <v>717516</v>
      </c>
      <c r="E228" s="61" t="s">
        <v>167</v>
      </c>
      <c r="F228" s="61"/>
      <c r="G228" s="32" t="s">
        <v>0</v>
      </c>
    </row>
    <row r="229" spans="1:7" ht="22.5" customHeight="1" x14ac:dyDescent="0.25">
      <c r="A229" s="6" t="s">
        <v>850</v>
      </c>
      <c r="B229" s="7" t="s">
        <v>0</v>
      </c>
      <c r="C229" s="56" t="s">
        <v>0</v>
      </c>
      <c r="D229" s="56" t="s">
        <v>0</v>
      </c>
      <c r="E229" s="56"/>
      <c r="F229" s="56"/>
      <c r="G229" s="32" t="s">
        <v>0</v>
      </c>
    </row>
    <row r="230" spans="1:7" ht="22.5" customHeight="1" x14ac:dyDescent="0.25">
      <c r="A230" s="18" t="s">
        <v>450</v>
      </c>
      <c r="B230" s="7" t="s">
        <v>533</v>
      </c>
      <c r="C230" s="107">
        <f>C217+C228</f>
        <v>717516</v>
      </c>
      <c r="D230" s="107">
        <f>D217+D228</f>
        <v>717516</v>
      </c>
      <c r="E230" s="54"/>
      <c r="F230" s="54"/>
      <c r="G230" s="32" t="s">
        <v>0</v>
      </c>
    </row>
    <row r="231" spans="1:7" ht="22.5" customHeight="1" x14ac:dyDescent="0.25">
      <c r="A231" s="6" t="s">
        <v>851</v>
      </c>
      <c r="B231" s="7" t="s">
        <v>0</v>
      </c>
      <c r="C231" s="56" t="s">
        <v>0</v>
      </c>
      <c r="D231" s="56" t="s">
        <v>0</v>
      </c>
      <c r="E231" s="56"/>
      <c r="F231" s="56"/>
      <c r="G231" s="32" t="s">
        <v>0</v>
      </c>
    </row>
    <row r="232" spans="1:7" ht="22.5" customHeight="1" x14ac:dyDescent="0.25">
      <c r="A232" s="18" t="s">
        <v>452</v>
      </c>
      <c r="B232" s="7" t="s">
        <v>536</v>
      </c>
      <c r="C232" s="107">
        <f>C207+C230</f>
        <v>178182846</v>
      </c>
      <c r="D232" s="107">
        <f>D207+D230</f>
        <v>49962522</v>
      </c>
      <c r="E232" s="54"/>
      <c r="F232" s="54"/>
      <c r="G232" s="32" t="s">
        <v>0</v>
      </c>
    </row>
    <row r="233" spans="1:7" ht="22.5" customHeight="1" x14ac:dyDescent="0.25">
      <c r="A233" s="6" t="s">
        <v>454</v>
      </c>
      <c r="B233" s="7" t="s">
        <v>0</v>
      </c>
      <c r="C233" s="56"/>
      <c r="D233" s="56"/>
      <c r="E233" s="56"/>
      <c r="F233" s="56"/>
      <c r="G233" s="32" t="s">
        <v>0</v>
      </c>
    </row>
    <row r="234" spans="1:7" ht="22.5" customHeight="1" x14ac:dyDescent="0.25">
      <c r="A234" s="6" t="s">
        <v>455</v>
      </c>
      <c r="B234" s="16" t="s">
        <v>539</v>
      </c>
      <c r="C234" s="58" t="s">
        <v>0</v>
      </c>
      <c r="D234" s="56" t="s">
        <v>0</v>
      </c>
      <c r="E234" s="56"/>
      <c r="F234" s="56"/>
      <c r="G234" s="32" t="s">
        <v>0</v>
      </c>
    </row>
    <row r="235" spans="1:7" ht="22.5" customHeight="1" x14ac:dyDescent="0.25">
      <c r="A235" s="6" t="s">
        <v>456</v>
      </c>
      <c r="B235" s="7" t="s">
        <v>0</v>
      </c>
      <c r="C235" s="56" t="s">
        <v>0</v>
      </c>
      <c r="D235" s="56" t="s">
        <v>0</v>
      </c>
      <c r="E235" s="56"/>
      <c r="F235" s="56"/>
      <c r="G235" s="32" t="s">
        <v>0</v>
      </c>
    </row>
    <row r="236" spans="1:7" ht="22.5" customHeight="1" x14ac:dyDescent="0.25">
      <c r="A236" s="18" t="s">
        <v>457</v>
      </c>
      <c r="B236" s="7" t="s">
        <v>542</v>
      </c>
      <c r="C236" s="90">
        <v>623340</v>
      </c>
      <c r="D236" s="88">
        <v>31103340</v>
      </c>
      <c r="E236" s="54"/>
      <c r="F236" s="54"/>
      <c r="G236" s="32" t="s">
        <v>0</v>
      </c>
    </row>
    <row r="237" spans="1:7" ht="22.5" customHeight="1" x14ac:dyDescent="0.25">
      <c r="A237" s="18" t="s">
        <v>459</v>
      </c>
      <c r="B237" s="7" t="s">
        <v>544</v>
      </c>
      <c r="C237" s="87"/>
      <c r="D237" s="87"/>
      <c r="E237" s="54"/>
      <c r="F237" s="54"/>
      <c r="G237" s="32" t="s">
        <v>0</v>
      </c>
    </row>
    <row r="238" spans="1:7" ht="22.5" customHeight="1" x14ac:dyDescent="0.25">
      <c r="A238" s="18" t="s">
        <v>461</v>
      </c>
      <c r="B238" s="7" t="s">
        <v>478</v>
      </c>
      <c r="C238" s="87"/>
      <c r="D238" s="87"/>
      <c r="E238" s="54"/>
      <c r="F238" s="54"/>
      <c r="G238" s="32" t="s">
        <v>0</v>
      </c>
    </row>
    <row r="239" spans="1:7" ht="22.5" customHeight="1" x14ac:dyDescent="0.25">
      <c r="A239" s="18" t="s">
        <v>463</v>
      </c>
      <c r="B239" s="7" t="s">
        <v>547</v>
      </c>
      <c r="C239" s="90">
        <v>111446660</v>
      </c>
      <c r="D239" s="88">
        <v>101466660</v>
      </c>
      <c r="E239" s="54"/>
      <c r="F239" s="54"/>
      <c r="G239" s="32" t="s">
        <v>0</v>
      </c>
    </row>
    <row r="240" spans="1:7" ht="22.5" customHeight="1" x14ac:dyDescent="0.25">
      <c r="A240" s="18" t="s">
        <v>465</v>
      </c>
      <c r="B240" s="7" t="s">
        <v>549</v>
      </c>
      <c r="C240" s="87"/>
      <c r="D240" s="87"/>
      <c r="E240" s="54"/>
      <c r="F240" s="54"/>
      <c r="G240" s="32" t="s">
        <v>0</v>
      </c>
    </row>
    <row r="241" spans="1:7" ht="22.5" customHeight="1" x14ac:dyDescent="0.25">
      <c r="A241" s="18" t="s">
        <v>467</v>
      </c>
      <c r="B241" s="7" t="s">
        <v>551</v>
      </c>
      <c r="C241" s="90">
        <v>50854083</v>
      </c>
      <c r="D241" s="54" t="s">
        <v>0</v>
      </c>
      <c r="E241" s="54"/>
      <c r="F241" s="54"/>
      <c r="G241" s="32" t="s">
        <v>0</v>
      </c>
    </row>
    <row r="242" spans="1:7" ht="22.5" customHeight="1" x14ac:dyDescent="0.25">
      <c r="A242" s="18" t="s">
        <v>469</v>
      </c>
      <c r="B242" s="7" t="s">
        <v>554</v>
      </c>
      <c r="C242" s="87"/>
      <c r="D242" s="88">
        <v>-867727</v>
      </c>
      <c r="E242" s="88"/>
      <c r="F242" s="54"/>
      <c r="G242" s="32" t="s">
        <v>0</v>
      </c>
    </row>
    <row r="243" spans="1:7" ht="22.5" customHeight="1" x14ac:dyDescent="0.25">
      <c r="A243" s="18" t="s">
        <v>471</v>
      </c>
      <c r="B243" s="7" t="s">
        <v>556</v>
      </c>
      <c r="C243" s="90">
        <v>16855336</v>
      </c>
      <c r="D243" s="88">
        <v>16855337</v>
      </c>
      <c r="E243" s="54"/>
      <c r="F243" s="54"/>
      <c r="G243" s="32" t="s">
        <v>0</v>
      </c>
    </row>
    <row r="244" spans="1:7" ht="22.5" customHeight="1" x14ac:dyDescent="0.25">
      <c r="A244" s="18" t="s">
        <v>473</v>
      </c>
      <c r="B244" s="7" t="s">
        <v>558</v>
      </c>
      <c r="C244" s="90">
        <v>-6464279</v>
      </c>
      <c r="D244" s="88">
        <v>-5596552</v>
      </c>
      <c r="E244" s="54"/>
      <c r="F244" s="54"/>
      <c r="G244" s="32" t="s">
        <v>0</v>
      </c>
    </row>
    <row r="245" spans="1:7" ht="22.5" customHeight="1" x14ac:dyDescent="0.25">
      <c r="A245" s="18" t="s">
        <v>475</v>
      </c>
      <c r="B245" s="19" t="s">
        <v>560</v>
      </c>
      <c r="C245" s="87"/>
      <c r="D245" s="87"/>
      <c r="E245" s="61"/>
      <c r="F245" s="61"/>
      <c r="G245" s="32"/>
    </row>
    <row r="246" spans="1:7" ht="22.5" customHeight="1" x14ac:dyDescent="0.25">
      <c r="A246" s="18" t="s">
        <v>477</v>
      </c>
      <c r="B246" s="19" t="s">
        <v>562</v>
      </c>
      <c r="C246" s="87"/>
      <c r="D246" s="87"/>
      <c r="E246" s="61"/>
      <c r="F246" s="61"/>
      <c r="G246" s="32"/>
    </row>
    <row r="247" spans="1:7" ht="22.5" customHeight="1" x14ac:dyDescent="0.25">
      <c r="A247" s="18" t="s">
        <v>479</v>
      </c>
      <c r="B247" s="7" t="s">
        <v>564</v>
      </c>
      <c r="C247" s="87"/>
      <c r="D247" s="87"/>
      <c r="E247" s="54"/>
      <c r="F247" s="54"/>
      <c r="G247" s="32" t="s">
        <v>0</v>
      </c>
    </row>
    <row r="248" spans="1:7" ht="22.5" customHeight="1" x14ac:dyDescent="0.25">
      <c r="A248" s="18" t="s">
        <v>481</v>
      </c>
      <c r="B248" s="7" t="s">
        <v>566</v>
      </c>
      <c r="C248" s="87"/>
      <c r="D248" s="87"/>
      <c r="E248" s="54"/>
      <c r="F248" s="54"/>
      <c r="G248" s="32" t="s">
        <v>0</v>
      </c>
    </row>
    <row r="249" spans="1:7" ht="22.5" customHeight="1" x14ac:dyDescent="0.25">
      <c r="A249" s="18" t="s">
        <v>483</v>
      </c>
      <c r="B249" s="7" t="s">
        <v>568</v>
      </c>
      <c r="C249" s="87"/>
      <c r="D249" s="87"/>
      <c r="E249" s="54"/>
      <c r="F249" s="54"/>
      <c r="G249" s="32" t="s">
        <v>0</v>
      </c>
    </row>
    <row r="250" spans="1:7" ht="22.5" customHeight="1" x14ac:dyDescent="0.25">
      <c r="A250" s="18" t="s">
        <v>484</v>
      </c>
      <c r="B250" s="7" t="s">
        <v>570</v>
      </c>
      <c r="C250" s="87"/>
      <c r="D250" s="87"/>
      <c r="E250" s="61"/>
      <c r="F250" s="61"/>
      <c r="G250" s="32" t="s">
        <v>0</v>
      </c>
    </row>
    <row r="251" spans="1:7" ht="22.5" customHeight="1" x14ac:dyDescent="0.25">
      <c r="A251" s="18" t="s">
        <v>487</v>
      </c>
      <c r="B251" s="7" t="s">
        <v>572</v>
      </c>
      <c r="C251" s="87"/>
      <c r="D251" s="87"/>
      <c r="E251" s="61"/>
      <c r="F251" s="61"/>
      <c r="G251" s="32" t="s">
        <v>0</v>
      </c>
    </row>
    <row r="252" spans="1:7" ht="22.5" customHeight="1" x14ac:dyDescent="0.25">
      <c r="A252" s="6" t="s">
        <v>489</v>
      </c>
      <c r="B252" s="7" t="s">
        <v>0</v>
      </c>
      <c r="C252" s="56" t="s">
        <v>0</v>
      </c>
      <c r="D252" s="56" t="s">
        <v>0</v>
      </c>
      <c r="E252" s="56"/>
      <c r="F252" s="56"/>
      <c r="G252" s="32" t="s">
        <v>0</v>
      </c>
    </row>
    <row r="253" spans="1:7" ht="22.5" customHeight="1" x14ac:dyDescent="0.25">
      <c r="A253" s="18" t="s">
        <v>490</v>
      </c>
      <c r="B253" s="7" t="s">
        <v>575</v>
      </c>
      <c r="C253" s="107">
        <f>SUM(C236:C251)</f>
        <v>173315140</v>
      </c>
      <c r="D253" s="101">
        <f>SUM(D236:D251)</f>
        <v>142961058</v>
      </c>
      <c r="E253" s="55"/>
      <c r="F253" s="54"/>
      <c r="G253" s="32" t="s">
        <v>0</v>
      </c>
    </row>
    <row r="254" spans="1:7" ht="22.5" customHeight="1" x14ac:dyDescent="0.25">
      <c r="A254" s="6" t="s">
        <v>492</v>
      </c>
      <c r="B254" s="7" t="s">
        <v>0</v>
      </c>
      <c r="C254" s="56"/>
      <c r="D254" s="56"/>
      <c r="E254" s="55"/>
      <c r="F254" s="56"/>
      <c r="G254" s="32" t="s">
        <v>0</v>
      </c>
    </row>
    <row r="255" spans="1:7" ht="22.5" customHeight="1" x14ac:dyDescent="0.25">
      <c r="A255" s="18" t="s">
        <v>499</v>
      </c>
      <c r="B255" s="7" t="s">
        <v>578</v>
      </c>
      <c r="C255" s="107">
        <f>C232+C253</f>
        <v>351497986</v>
      </c>
      <c r="D255" s="101">
        <f>D232+D253</f>
        <v>192923580</v>
      </c>
      <c r="E255" s="55"/>
      <c r="F255" s="54"/>
      <c r="G255" s="32" t="s">
        <v>0</v>
      </c>
    </row>
    <row r="256" spans="1:7" ht="22.5" customHeight="1" x14ac:dyDescent="0.25">
      <c r="A256" s="6" t="s">
        <v>852</v>
      </c>
      <c r="B256" s="20" t="s">
        <v>0</v>
      </c>
      <c r="C256" s="108"/>
      <c r="D256" s="108" t="s">
        <v>857</v>
      </c>
      <c r="E256" s="55">
        <f>+D255-D256</f>
        <v>0</v>
      </c>
      <c r="F256" s="56"/>
      <c r="G256" s="32" t="s">
        <v>0</v>
      </c>
    </row>
    <row r="257" spans="1:7" ht="22.5" customHeight="1" x14ac:dyDescent="0.25">
      <c r="A257" s="6" t="s">
        <v>853</v>
      </c>
      <c r="B257" s="7" t="s">
        <v>87</v>
      </c>
      <c r="C257" s="108"/>
      <c r="D257" s="108"/>
      <c r="E257" s="56"/>
      <c r="F257" s="56"/>
      <c r="G257" s="32" t="s">
        <v>0</v>
      </c>
    </row>
    <row r="258" spans="1:7" x14ac:dyDescent="0.25">
      <c r="A258" s="32" t="s">
        <v>0</v>
      </c>
      <c r="B258" s="32" t="s">
        <v>0</v>
      </c>
      <c r="C258" s="32"/>
      <c r="D258" s="32" t="s">
        <v>0</v>
      </c>
      <c r="E258" s="32"/>
      <c r="F258" s="32"/>
      <c r="G258" s="32" t="s">
        <v>0</v>
      </c>
    </row>
  </sheetData>
  <printOptions horizontalCentered="1" verticalCentered="1" gridLines="1"/>
  <pageMargins left="0.70866141732283472" right="0.70866141732283472" top="0.74803149606299213" bottom="0.74803149606299213" header="0.31496062992125984" footer="0.31496062992125984"/>
  <pageSetup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2"/>
  <sheetViews>
    <sheetView topLeftCell="A88" workbookViewId="0">
      <selection activeCell="F55" sqref="F55"/>
    </sheetView>
  </sheetViews>
  <sheetFormatPr baseColWidth="10" defaultColWidth="0" defaultRowHeight="15" zeroHeight="1" x14ac:dyDescent="0.25"/>
  <cols>
    <col min="1" max="1" width="14.140625" customWidth="1"/>
    <col min="2" max="2" width="44.5703125" customWidth="1"/>
    <col min="3" max="8" width="18.7109375" customWidth="1"/>
    <col min="9" max="9" width="14.7109375" customWidth="1"/>
  </cols>
  <sheetData>
    <row r="1" spans="1:9" x14ac:dyDescent="0.25">
      <c r="A1" s="1" t="s">
        <v>0</v>
      </c>
      <c r="B1" s="3" t="s">
        <v>581</v>
      </c>
      <c r="C1" s="3"/>
      <c r="D1" s="3"/>
      <c r="E1" s="3" t="s">
        <v>0</v>
      </c>
      <c r="F1" s="1" t="s">
        <v>0</v>
      </c>
      <c r="G1" s="1" t="s">
        <v>0</v>
      </c>
      <c r="H1" s="1" t="s">
        <v>0</v>
      </c>
      <c r="I1" s="32" t="s">
        <v>0</v>
      </c>
    </row>
    <row r="2" spans="1:9" ht="43.5" customHeight="1" x14ac:dyDescent="0.25">
      <c r="A2" s="4" t="s">
        <v>2</v>
      </c>
      <c r="B2" s="4" t="s">
        <v>3</v>
      </c>
      <c r="C2" s="5" t="s">
        <v>582</v>
      </c>
      <c r="D2" s="33" t="s">
        <v>583</v>
      </c>
      <c r="E2" s="33" t="s">
        <v>584</v>
      </c>
      <c r="F2" s="5" t="s">
        <v>585</v>
      </c>
      <c r="G2" s="33" t="s">
        <v>586</v>
      </c>
      <c r="H2" s="33" t="s">
        <v>587</v>
      </c>
      <c r="I2" s="32" t="s">
        <v>0</v>
      </c>
    </row>
    <row r="3" spans="1:9" s="9" customFormat="1" ht="22.5" x14ac:dyDescent="0.25">
      <c r="A3" s="6" t="s">
        <v>588</v>
      </c>
      <c r="B3" s="7" t="s">
        <v>589</v>
      </c>
      <c r="C3" s="34" t="s">
        <v>0</v>
      </c>
      <c r="D3" s="34" t="s">
        <v>0</v>
      </c>
      <c r="E3" s="34" t="s">
        <v>0</v>
      </c>
      <c r="F3" s="22" t="s">
        <v>0</v>
      </c>
      <c r="G3" s="22" t="s">
        <v>0</v>
      </c>
      <c r="H3" s="22" t="s">
        <v>0</v>
      </c>
      <c r="I3" s="32" t="s">
        <v>0</v>
      </c>
    </row>
    <row r="4" spans="1:9" s="9" customFormat="1" x14ac:dyDescent="0.25">
      <c r="A4" s="6" t="s">
        <v>590</v>
      </c>
      <c r="B4" s="23" t="s">
        <v>4</v>
      </c>
      <c r="C4" s="11" t="s">
        <v>0</v>
      </c>
      <c r="D4" s="11" t="s">
        <v>0</v>
      </c>
      <c r="E4" s="11" t="s">
        <v>0</v>
      </c>
      <c r="F4" s="8" t="s">
        <v>0</v>
      </c>
      <c r="G4" s="8" t="s">
        <v>0</v>
      </c>
      <c r="H4" s="8" t="s">
        <v>0</v>
      </c>
      <c r="I4" s="32" t="s">
        <v>0</v>
      </c>
    </row>
    <row r="5" spans="1:9" s="9" customFormat="1" x14ac:dyDescent="0.25">
      <c r="A5" s="12" t="s">
        <v>591</v>
      </c>
      <c r="B5" s="17" t="s">
        <v>0</v>
      </c>
      <c r="C5" s="11" t="s">
        <v>0</v>
      </c>
      <c r="D5" s="11" t="s">
        <v>0</v>
      </c>
      <c r="E5" s="11" t="s">
        <v>0</v>
      </c>
      <c r="F5" s="8" t="s">
        <v>0</v>
      </c>
      <c r="G5" s="8" t="s">
        <v>0</v>
      </c>
      <c r="H5" s="8" t="s">
        <v>0</v>
      </c>
      <c r="I5" s="32" t="s">
        <v>0</v>
      </c>
    </row>
    <row r="6" spans="1:9" s="9" customFormat="1" ht="63.75" customHeight="1" x14ac:dyDescent="0.25">
      <c r="A6" s="6" t="s">
        <v>592</v>
      </c>
      <c r="B6" s="24" t="s">
        <v>593</v>
      </c>
      <c r="C6" s="8" t="s">
        <v>0</v>
      </c>
      <c r="D6" s="8" t="s">
        <v>0</v>
      </c>
      <c r="E6" s="8" t="s">
        <v>0</v>
      </c>
      <c r="F6" s="24" t="s">
        <v>0</v>
      </c>
      <c r="G6" s="24" t="s">
        <v>0</v>
      </c>
      <c r="H6" s="24" t="s">
        <v>0</v>
      </c>
      <c r="I6" s="32" t="s">
        <v>0</v>
      </c>
    </row>
    <row r="7" spans="1:9" s="9" customFormat="1" x14ac:dyDescent="0.25">
      <c r="A7" s="6" t="s">
        <v>594</v>
      </c>
      <c r="B7" s="8" t="s">
        <v>0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s="32" t="s">
        <v>0</v>
      </c>
    </row>
    <row r="8" spans="1:9" s="9" customFormat="1" x14ac:dyDescent="0.25">
      <c r="A8" s="18" t="s">
        <v>595</v>
      </c>
      <c r="B8" s="7" t="s">
        <v>596</v>
      </c>
      <c r="C8" s="90">
        <v>445128210</v>
      </c>
      <c r="D8" s="88">
        <v>121057607</v>
      </c>
      <c r="E8" s="88">
        <f>C8-D8</f>
        <v>324070603</v>
      </c>
      <c r="F8" s="88">
        <v>565872462</v>
      </c>
      <c r="G8" s="88">
        <v>108162198</v>
      </c>
      <c r="H8" s="88">
        <f>F8-G8</f>
        <v>457710264</v>
      </c>
      <c r="I8" s="32" t="s">
        <v>0</v>
      </c>
    </row>
    <row r="9" spans="1:9" s="9" customFormat="1" x14ac:dyDescent="0.25">
      <c r="A9" s="6" t="s">
        <v>588</v>
      </c>
      <c r="B9" s="7" t="s">
        <v>0</v>
      </c>
      <c r="C9" s="56" t="s">
        <v>0</v>
      </c>
      <c r="D9" s="56" t="s">
        <v>0</v>
      </c>
      <c r="E9" s="99"/>
      <c r="F9" s="99"/>
      <c r="G9" s="99"/>
      <c r="H9" s="99"/>
      <c r="I9" s="32" t="s">
        <v>0</v>
      </c>
    </row>
    <row r="10" spans="1:9" s="9" customFormat="1" x14ac:dyDescent="0.25">
      <c r="A10" s="6" t="s">
        <v>590</v>
      </c>
      <c r="B10" s="7" t="s">
        <v>597</v>
      </c>
      <c r="C10" s="56" t="s">
        <v>0</v>
      </c>
      <c r="D10" s="56" t="s">
        <v>0</v>
      </c>
      <c r="E10" s="56" t="s">
        <v>0</v>
      </c>
      <c r="F10" s="56" t="s">
        <v>0</v>
      </c>
      <c r="G10" s="56" t="s">
        <v>0</v>
      </c>
      <c r="H10" s="56" t="s">
        <v>0</v>
      </c>
      <c r="I10" s="32" t="s">
        <v>0</v>
      </c>
    </row>
    <row r="11" spans="1:9" s="9" customFormat="1" x14ac:dyDescent="0.25">
      <c r="A11" s="6" t="s">
        <v>591</v>
      </c>
      <c r="B11" s="7" t="s">
        <v>0</v>
      </c>
      <c r="C11" s="56" t="s">
        <v>0</v>
      </c>
      <c r="D11" s="56" t="s">
        <v>0</v>
      </c>
      <c r="E11" s="56" t="s">
        <v>0</v>
      </c>
      <c r="F11" s="56" t="s">
        <v>0</v>
      </c>
      <c r="G11" s="56" t="s">
        <v>0</v>
      </c>
      <c r="H11" s="56" t="s">
        <v>0</v>
      </c>
      <c r="I11" s="32" t="s">
        <v>0</v>
      </c>
    </row>
    <row r="12" spans="1:9" s="9" customFormat="1" x14ac:dyDescent="0.25">
      <c r="A12" s="18" t="s">
        <v>598</v>
      </c>
      <c r="B12" s="7" t="s">
        <v>599</v>
      </c>
      <c r="C12" s="90">
        <v>295374041</v>
      </c>
      <c r="D12" s="88">
        <v>3297512</v>
      </c>
      <c r="E12" s="88">
        <f>C12-D12</f>
        <v>292076529</v>
      </c>
      <c r="F12" s="88">
        <v>430502650</v>
      </c>
      <c r="G12" s="88">
        <v>42927181</v>
      </c>
      <c r="H12" s="88">
        <f>F12-G12</f>
        <v>387575469</v>
      </c>
      <c r="I12" s="32" t="s">
        <v>0</v>
      </c>
    </row>
    <row r="13" spans="1:9" s="9" customFormat="1" x14ac:dyDescent="0.25">
      <c r="A13" s="6" t="s">
        <v>600</v>
      </c>
      <c r="B13" s="7" t="s">
        <v>0</v>
      </c>
      <c r="C13" s="56" t="s">
        <v>0</v>
      </c>
      <c r="D13" s="56" t="s">
        <v>0</v>
      </c>
      <c r="E13" s="56" t="s">
        <v>0</v>
      </c>
      <c r="F13" s="56" t="s">
        <v>0</v>
      </c>
      <c r="G13" s="56" t="s">
        <v>0</v>
      </c>
      <c r="H13" s="56" t="s">
        <v>0</v>
      </c>
      <c r="I13" s="32" t="s">
        <v>0</v>
      </c>
    </row>
    <row r="14" spans="1:9" s="9" customFormat="1" x14ac:dyDescent="0.25">
      <c r="A14" s="18" t="s">
        <v>601</v>
      </c>
      <c r="B14" s="7" t="s">
        <v>602</v>
      </c>
      <c r="C14" s="87"/>
      <c r="D14" s="87"/>
      <c r="E14" s="88">
        <f>C14-D14</f>
        <v>0</v>
      </c>
      <c r="F14" s="87"/>
      <c r="G14" s="87"/>
      <c r="H14" s="88">
        <f>F14-G14</f>
        <v>0</v>
      </c>
      <c r="I14" s="32" t="s">
        <v>0</v>
      </c>
    </row>
    <row r="15" spans="1:9" s="9" customFormat="1" x14ac:dyDescent="0.25">
      <c r="A15" s="18" t="s">
        <v>603</v>
      </c>
      <c r="B15" s="7" t="s">
        <v>604</v>
      </c>
      <c r="C15" s="88">
        <v>149754169</v>
      </c>
      <c r="D15" s="88">
        <v>117760095</v>
      </c>
      <c r="E15" s="88">
        <f>C15-D15</f>
        <v>31994074</v>
      </c>
      <c r="F15" s="88">
        <v>135369812</v>
      </c>
      <c r="G15" s="88">
        <v>65235017</v>
      </c>
      <c r="H15" s="88">
        <f>F15-G15</f>
        <v>70134795</v>
      </c>
      <c r="I15" s="32" t="s">
        <v>0</v>
      </c>
    </row>
    <row r="16" spans="1:9" s="9" customFormat="1" x14ac:dyDescent="0.25">
      <c r="A16" s="6" t="s">
        <v>605</v>
      </c>
      <c r="B16" s="7" t="s">
        <v>0</v>
      </c>
      <c r="C16" s="56" t="s">
        <v>0</v>
      </c>
      <c r="D16" s="56" t="s">
        <v>0</v>
      </c>
      <c r="E16" s="56" t="s">
        <v>0</v>
      </c>
      <c r="F16" s="56" t="s">
        <v>0</v>
      </c>
      <c r="G16" s="56" t="s">
        <v>0</v>
      </c>
      <c r="H16" s="56" t="s">
        <v>0</v>
      </c>
      <c r="I16" s="32" t="s">
        <v>0</v>
      </c>
    </row>
    <row r="17" spans="1:9" s="9" customFormat="1" x14ac:dyDescent="0.25">
      <c r="A17" s="6" t="s">
        <v>606</v>
      </c>
      <c r="B17" s="7" t="s">
        <v>597</v>
      </c>
      <c r="C17" s="56" t="s">
        <v>0</v>
      </c>
      <c r="D17" s="56" t="s">
        <v>0</v>
      </c>
      <c r="E17" s="56" t="s">
        <v>0</v>
      </c>
      <c r="F17" s="56" t="s">
        <v>0</v>
      </c>
      <c r="G17" s="56" t="s">
        <v>0</v>
      </c>
      <c r="H17" s="56" t="s">
        <v>0</v>
      </c>
      <c r="I17" s="32" t="s">
        <v>0</v>
      </c>
    </row>
    <row r="18" spans="1:9" s="9" customFormat="1" x14ac:dyDescent="0.25">
      <c r="A18" s="6" t="s">
        <v>607</v>
      </c>
      <c r="B18" s="7" t="s">
        <v>0</v>
      </c>
      <c r="C18" s="56" t="s">
        <v>0</v>
      </c>
      <c r="D18" s="56" t="s">
        <v>0</v>
      </c>
      <c r="E18" s="56" t="s">
        <v>0</v>
      </c>
      <c r="F18" s="56" t="s">
        <v>0</v>
      </c>
      <c r="G18" s="56" t="s">
        <v>0</v>
      </c>
      <c r="H18" s="56" t="s">
        <v>0</v>
      </c>
      <c r="I18" s="32" t="s">
        <v>0</v>
      </c>
    </row>
    <row r="19" spans="1:9" s="9" customFormat="1" x14ac:dyDescent="0.25">
      <c r="A19" s="6" t="s">
        <v>608</v>
      </c>
      <c r="B19" s="16" t="s">
        <v>609</v>
      </c>
      <c r="C19" s="56" t="s">
        <v>0</v>
      </c>
      <c r="D19" s="56" t="s">
        <v>0</v>
      </c>
      <c r="E19" s="56" t="s">
        <v>0</v>
      </c>
      <c r="F19" s="56" t="s">
        <v>0</v>
      </c>
      <c r="G19" s="56" t="s">
        <v>0</v>
      </c>
      <c r="H19" s="56" t="s">
        <v>0</v>
      </c>
      <c r="I19" s="32" t="s">
        <v>0</v>
      </c>
    </row>
    <row r="20" spans="1:9" s="9" customFormat="1" x14ac:dyDescent="0.25">
      <c r="A20" s="6" t="s">
        <v>610</v>
      </c>
      <c r="B20" s="7" t="s">
        <v>0</v>
      </c>
      <c r="C20" s="56" t="s">
        <v>0</v>
      </c>
      <c r="D20" s="56" t="s">
        <v>0</v>
      </c>
      <c r="E20" s="56" t="s">
        <v>0</v>
      </c>
      <c r="F20" s="56" t="s">
        <v>0</v>
      </c>
      <c r="G20" s="56" t="s">
        <v>0</v>
      </c>
      <c r="H20" s="56" t="s">
        <v>0</v>
      </c>
      <c r="I20" s="32" t="s">
        <v>0</v>
      </c>
    </row>
    <row r="21" spans="1:9" s="9" customFormat="1" x14ac:dyDescent="0.25">
      <c r="A21" s="18" t="s">
        <v>611</v>
      </c>
      <c r="B21" s="7" t="s">
        <v>612</v>
      </c>
      <c r="C21" s="90">
        <v>137541033</v>
      </c>
      <c r="D21" s="54" t="s">
        <v>0</v>
      </c>
      <c r="E21" s="88">
        <v>137541033</v>
      </c>
      <c r="F21" s="136">
        <v>80521254</v>
      </c>
      <c r="G21" s="54" t="s">
        <v>0</v>
      </c>
      <c r="H21" s="88">
        <v>80521255</v>
      </c>
      <c r="I21" s="32" t="s">
        <v>0</v>
      </c>
    </row>
    <row r="22" spans="1:9" s="9" customFormat="1" x14ac:dyDescent="0.25">
      <c r="A22" s="18" t="s">
        <v>613</v>
      </c>
      <c r="B22" s="7" t="s">
        <v>614</v>
      </c>
      <c r="C22" s="89"/>
      <c r="D22" s="54" t="s">
        <v>0</v>
      </c>
      <c r="E22" s="54" t="s">
        <v>0</v>
      </c>
      <c r="F22" s="102"/>
      <c r="G22" s="102"/>
      <c r="H22" s="102"/>
      <c r="I22" s="32" t="s">
        <v>0</v>
      </c>
    </row>
    <row r="23" spans="1:9" s="9" customFormat="1" x14ac:dyDescent="0.25">
      <c r="A23" s="18" t="s">
        <v>615</v>
      </c>
      <c r="B23" s="7" t="s">
        <v>616</v>
      </c>
      <c r="C23" s="89"/>
      <c r="D23" s="54" t="s">
        <v>0</v>
      </c>
      <c r="E23" s="54" t="s">
        <v>0</v>
      </c>
      <c r="F23" s="102"/>
      <c r="G23" s="102"/>
      <c r="H23" s="102"/>
      <c r="I23" s="32" t="s">
        <v>0</v>
      </c>
    </row>
    <row r="24" spans="1:9" s="9" customFormat="1" x14ac:dyDescent="0.25">
      <c r="A24" s="18" t="s">
        <v>617</v>
      </c>
      <c r="B24" s="7" t="s">
        <v>618</v>
      </c>
      <c r="C24" s="90">
        <f t="shared" ref="C24:H24" si="0">SUM(C21:C23)</f>
        <v>137541033</v>
      </c>
      <c r="D24" s="90">
        <f t="shared" si="0"/>
        <v>0</v>
      </c>
      <c r="E24" s="90">
        <f t="shared" si="0"/>
        <v>137541033</v>
      </c>
      <c r="F24" s="90">
        <f t="shared" si="0"/>
        <v>80521254</v>
      </c>
      <c r="G24" s="90">
        <f t="shared" si="0"/>
        <v>0</v>
      </c>
      <c r="H24" s="90">
        <f t="shared" si="0"/>
        <v>80521255</v>
      </c>
      <c r="I24" s="32" t="s">
        <v>0</v>
      </c>
    </row>
    <row r="25" spans="1:9" s="9" customFormat="1" x14ac:dyDescent="0.25">
      <c r="A25" s="6" t="s">
        <v>619</v>
      </c>
      <c r="B25" s="7" t="s">
        <v>0</v>
      </c>
      <c r="C25" s="56" t="s">
        <v>0</v>
      </c>
      <c r="D25" s="56" t="s">
        <v>0</v>
      </c>
      <c r="E25" s="56" t="s">
        <v>0</v>
      </c>
      <c r="F25" s="56" t="s">
        <v>0</v>
      </c>
      <c r="G25" s="56" t="s">
        <v>0</v>
      </c>
      <c r="H25" s="56" t="s">
        <v>0</v>
      </c>
      <c r="I25" s="32" t="s">
        <v>0</v>
      </c>
    </row>
    <row r="26" spans="1:9" s="9" customFormat="1" x14ac:dyDescent="0.25">
      <c r="A26" s="18" t="s">
        <v>620</v>
      </c>
      <c r="B26" s="7" t="s">
        <v>621</v>
      </c>
      <c r="C26" s="54" t="s">
        <v>0</v>
      </c>
      <c r="D26" s="54" t="s">
        <v>0</v>
      </c>
      <c r="E26" s="88">
        <v>105546959</v>
      </c>
      <c r="F26" s="55" t="s">
        <v>0</v>
      </c>
      <c r="G26" s="54" t="s">
        <v>0</v>
      </c>
      <c r="H26" s="88">
        <v>10386460</v>
      </c>
      <c r="I26" s="32" t="s">
        <v>0</v>
      </c>
    </row>
    <row r="27" spans="1:9" s="9" customFormat="1" x14ac:dyDescent="0.25">
      <c r="A27" s="18" t="s">
        <v>622</v>
      </c>
      <c r="B27" s="7" t="s">
        <v>623</v>
      </c>
      <c r="C27" s="88">
        <f>C15-C24</f>
        <v>12213136</v>
      </c>
      <c r="D27" s="88">
        <f t="shared" ref="D27:G27" si="1">D15-D24</f>
        <v>117760095</v>
      </c>
      <c r="E27" s="88"/>
      <c r="F27" s="88">
        <f>F15-F24</f>
        <v>54848558</v>
      </c>
      <c r="G27" s="88">
        <f t="shared" si="1"/>
        <v>65235017</v>
      </c>
      <c r="H27" s="88"/>
      <c r="I27" s="32" t="s">
        <v>0</v>
      </c>
    </row>
    <row r="28" spans="1:9" s="9" customFormat="1" x14ac:dyDescent="0.25">
      <c r="A28" s="35" t="s">
        <v>624</v>
      </c>
      <c r="B28" s="7" t="s">
        <v>0</v>
      </c>
      <c r="C28" s="88"/>
      <c r="D28" s="56" t="s">
        <v>0</v>
      </c>
      <c r="E28" s="56" t="s">
        <v>0</v>
      </c>
      <c r="F28" s="56" t="s">
        <v>0</v>
      </c>
      <c r="G28" s="56" t="s">
        <v>0</v>
      </c>
      <c r="H28" s="56" t="s">
        <v>0</v>
      </c>
      <c r="I28" s="32"/>
    </row>
    <row r="29" spans="1:9" s="9" customFormat="1" x14ac:dyDescent="0.25">
      <c r="A29" s="35" t="s">
        <v>625</v>
      </c>
      <c r="B29" s="7" t="s">
        <v>23</v>
      </c>
      <c r="C29" s="56" t="s">
        <v>0</v>
      </c>
      <c r="D29" s="56" t="s">
        <v>0</v>
      </c>
      <c r="E29" s="56" t="s">
        <v>0</v>
      </c>
      <c r="F29" s="56" t="s">
        <v>0</v>
      </c>
      <c r="G29" s="56" t="s">
        <v>0</v>
      </c>
      <c r="H29" s="56" t="s">
        <v>0</v>
      </c>
      <c r="I29" s="32"/>
    </row>
    <row r="30" spans="1:9" s="9" customFormat="1" x14ac:dyDescent="0.25">
      <c r="A30" s="35" t="s">
        <v>626</v>
      </c>
      <c r="B30" s="7" t="s">
        <v>0</v>
      </c>
      <c r="C30" s="56" t="s">
        <v>0</v>
      </c>
      <c r="D30" s="56" t="s">
        <v>0</v>
      </c>
      <c r="E30" s="56" t="s">
        <v>0</v>
      </c>
      <c r="F30" s="56" t="s">
        <v>0</v>
      </c>
      <c r="G30" s="56" t="s">
        <v>0</v>
      </c>
      <c r="H30" s="56" t="s">
        <v>0</v>
      </c>
      <c r="I30" s="32"/>
    </row>
    <row r="31" spans="1:9" s="9" customFormat="1" x14ac:dyDescent="0.25">
      <c r="A31" s="6" t="s">
        <v>627</v>
      </c>
      <c r="B31" s="16" t="s">
        <v>628</v>
      </c>
      <c r="C31" s="56" t="s">
        <v>0</v>
      </c>
      <c r="D31" s="56" t="s">
        <v>0</v>
      </c>
      <c r="E31" s="56" t="s">
        <v>0</v>
      </c>
      <c r="F31" s="56" t="s">
        <v>0</v>
      </c>
      <c r="G31" s="56" t="s">
        <v>0</v>
      </c>
      <c r="H31" s="56" t="s">
        <v>0</v>
      </c>
      <c r="I31" s="32" t="s">
        <v>0</v>
      </c>
    </row>
    <row r="32" spans="1:9" s="9" customFormat="1" x14ac:dyDescent="0.25">
      <c r="A32" s="6" t="s">
        <v>629</v>
      </c>
      <c r="B32" s="7" t="s">
        <v>0</v>
      </c>
      <c r="C32" s="56" t="s">
        <v>0</v>
      </c>
      <c r="D32" s="56" t="s">
        <v>0</v>
      </c>
      <c r="E32" s="56" t="s">
        <v>0</v>
      </c>
      <c r="F32" s="56" t="s">
        <v>0</v>
      </c>
      <c r="G32" s="56" t="s">
        <v>0</v>
      </c>
      <c r="H32" s="56" t="s">
        <v>0</v>
      </c>
      <c r="I32" s="32" t="s">
        <v>0</v>
      </c>
    </row>
    <row r="33" spans="1:9" s="9" customFormat="1" x14ac:dyDescent="0.25">
      <c r="A33" s="18" t="s">
        <v>630</v>
      </c>
      <c r="B33" s="7" t="s">
        <v>12</v>
      </c>
      <c r="C33" s="90">
        <v>14686</v>
      </c>
      <c r="D33" s="54" t="s">
        <v>0</v>
      </c>
      <c r="E33" s="88">
        <v>14686</v>
      </c>
      <c r="F33" s="88">
        <v>22242</v>
      </c>
      <c r="G33" s="87"/>
      <c r="H33" s="88">
        <v>22242</v>
      </c>
      <c r="I33" s="32" t="s">
        <v>0</v>
      </c>
    </row>
    <row r="34" spans="1:9" s="9" customFormat="1" x14ac:dyDescent="0.25">
      <c r="A34" s="18" t="s">
        <v>631</v>
      </c>
      <c r="B34" s="7" t="s">
        <v>18</v>
      </c>
      <c r="C34" s="90">
        <v>-9650559</v>
      </c>
      <c r="D34" s="54" t="s">
        <v>0</v>
      </c>
      <c r="E34" s="88">
        <v>-9650559</v>
      </c>
      <c r="F34" s="88">
        <v>-553485</v>
      </c>
      <c r="G34" s="87"/>
      <c r="H34" s="88">
        <v>-553485</v>
      </c>
      <c r="I34" s="32" t="s">
        <v>0</v>
      </c>
    </row>
    <row r="35" spans="1:9" s="9" customFormat="1" ht="19.5" customHeight="1" x14ac:dyDescent="0.25">
      <c r="A35" s="18" t="s">
        <v>632</v>
      </c>
      <c r="B35" s="19" t="s">
        <v>633</v>
      </c>
      <c r="C35" s="89"/>
      <c r="D35" s="54" t="s">
        <v>0</v>
      </c>
      <c r="E35" s="87"/>
      <c r="F35" s="87">
        <v>0</v>
      </c>
      <c r="G35" s="87"/>
      <c r="H35" s="54" t="s">
        <v>0</v>
      </c>
      <c r="I35" s="32" t="s">
        <v>0</v>
      </c>
    </row>
    <row r="36" spans="1:9" s="9" customFormat="1" ht="17.25" customHeight="1" x14ac:dyDescent="0.25">
      <c r="A36" s="18" t="s">
        <v>634</v>
      </c>
      <c r="B36" s="19" t="s">
        <v>635</v>
      </c>
      <c r="C36" s="89"/>
      <c r="D36" s="54" t="s">
        <v>0</v>
      </c>
      <c r="E36" s="87"/>
      <c r="F36" s="87">
        <v>0</v>
      </c>
      <c r="G36" s="87"/>
      <c r="H36" s="54" t="s">
        <v>0</v>
      </c>
      <c r="I36" s="32" t="s">
        <v>0</v>
      </c>
    </row>
    <row r="37" spans="1:9" s="9" customFormat="1" x14ac:dyDescent="0.25">
      <c r="A37" s="18" t="s">
        <v>636</v>
      </c>
      <c r="B37" s="7" t="s">
        <v>637</v>
      </c>
      <c r="C37" s="90">
        <v>15457580</v>
      </c>
      <c r="D37" s="54" t="s">
        <v>0</v>
      </c>
      <c r="E37" s="88">
        <v>15457580</v>
      </c>
      <c r="F37" s="109">
        <v>5981813</v>
      </c>
      <c r="G37" s="87"/>
      <c r="H37" s="109">
        <v>5981813</v>
      </c>
      <c r="I37" s="32" t="s">
        <v>0</v>
      </c>
    </row>
    <row r="38" spans="1:9" s="9" customFormat="1" x14ac:dyDescent="0.25">
      <c r="A38" s="18" t="s">
        <v>638</v>
      </c>
      <c r="B38" s="7" t="s">
        <v>639</v>
      </c>
      <c r="C38" s="90">
        <v>-10940484</v>
      </c>
      <c r="D38" s="54" t="s">
        <v>0</v>
      </c>
      <c r="E38" s="88">
        <v>-10940484</v>
      </c>
      <c r="F38" s="109">
        <v>-5672369</v>
      </c>
      <c r="G38" s="87"/>
      <c r="H38" s="109">
        <v>-5672369</v>
      </c>
      <c r="I38" s="32" t="s">
        <v>0</v>
      </c>
    </row>
    <row r="39" spans="1:9" s="9" customFormat="1" x14ac:dyDescent="0.25">
      <c r="A39" s="18" t="s">
        <v>640</v>
      </c>
      <c r="B39" s="7" t="s">
        <v>641</v>
      </c>
      <c r="C39" s="89"/>
      <c r="D39" s="54" t="s">
        <v>0</v>
      </c>
      <c r="E39" s="87"/>
      <c r="F39" s="87">
        <v>0</v>
      </c>
      <c r="G39" s="87"/>
      <c r="H39" s="87"/>
      <c r="I39" s="32" t="s">
        <v>0</v>
      </c>
    </row>
    <row r="40" spans="1:9" s="9" customFormat="1" x14ac:dyDescent="0.25">
      <c r="A40" s="18" t="s">
        <v>642</v>
      </c>
      <c r="B40" s="7" t="s">
        <v>643</v>
      </c>
      <c r="C40" s="89"/>
      <c r="D40" s="54" t="s">
        <v>0</v>
      </c>
      <c r="E40" s="87"/>
      <c r="F40" s="87">
        <v>0</v>
      </c>
      <c r="G40" s="87"/>
      <c r="H40" s="87"/>
      <c r="I40" s="32" t="s">
        <v>0</v>
      </c>
    </row>
    <row r="41" spans="1:9" s="9" customFormat="1" ht="22.5" x14ac:dyDescent="0.25">
      <c r="A41" s="18" t="s">
        <v>644</v>
      </c>
      <c r="B41" s="7" t="s">
        <v>645</v>
      </c>
      <c r="C41" s="89"/>
      <c r="D41" s="54" t="s">
        <v>0</v>
      </c>
      <c r="E41" s="87"/>
      <c r="F41" s="87">
        <v>0</v>
      </c>
      <c r="G41" s="87"/>
      <c r="H41" s="87"/>
      <c r="I41" s="32" t="s">
        <v>0</v>
      </c>
    </row>
    <row r="42" spans="1:9" s="9" customFormat="1" ht="22.5" x14ac:dyDescent="0.25">
      <c r="A42" s="36" t="s">
        <v>646</v>
      </c>
      <c r="B42" s="19" t="s">
        <v>647</v>
      </c>
      <c r="C42" s="89"/>
      <c r="D42" s="54" t="s">
        <v>0</v>
      </c>
      <c r="E42" s="87"/>
      <c r="F42" s="87">
        <v>0</v>
      </c>
      <c r="G42" s="87"/>
      <c r="H42" s="87"/>
      <c r="I42" s="32"/>
    </row>
    <row r="43" spans="1:9" s="9" customFormat="1" x14ac:dyDescent="0.25">
      <c r="A43" s="18" t="s">
        <v>648</v>
      </c>
      <c r="B43" s="7" t="s">
        <v>649</v>
      </c>
      <c r="C43" s="89"/>
      <c r="D43" s="54" t="s">
        <v>0</v>
      </c>
      <c r="E43" s="87"/>
      <c r="F43" s="87">
        <v>0</v>
      </c>
      <c r="G43" s="87"/>
      <c r="H43" s="87"/>
      <c r="I43" s="32" t="s">
        <v>0</v>
      </c>
    </row>
    <row r="44" spans="1:9" s="9" customFormat="1" x14ac:dyDescent="0.25">
      <c r="A44" s="18" t="s">
        <v>650</v>
      </c>
      <c r="B44" s="7" t="s">
        <v>651</v>
      </c>
      <c r="C44" s="89"/>
      <c r="D44" s="54" t="s">
        <v>0</v>
      </c>
      <c r="E44" s="87"/>
      <c r="F44" s="87">
        <v>0</v>
      </c>
      <c r="G44" s="87"/>
      <c r="H44" s="87"/>
      <c r="I44" s="32" t="s">
        <v>0</v>
      </c>
    </row>
    <row r="45" spans="1:9" s="9" customFormat="1" x14ac:dyDescent="0.25">
      <c r="A45" s="18" t="s">
        <v>652</v>
      </c>
      <c r="B45" s="7" t="s">
        <v>618</v>
      </c>
      <c r="C45" s="88">
        <f t="shared" ref="C45:H45" si="2">SUM(C33:C44)</f>
        <v>-5118777</v>
      </c>
      <c r="D45" s="88">
        <f t="shared" si="2"/>
        <v>0</v>
      </c>
      <c r="E45" s="88">
        <f t="shared" si="2"/>
        <v>-5118777</v>
      </c>
      <c r="F45" s="88">
        <f t="shared" si="2"/>
        <v>-221799</v>
      </c>
      <c r="G45" s="88">
        <f t="shared" si="2"/>
        <v>0</v>
      </c>
      <c r="H45" s="88">
        <f t="shared" si="2"/>
        <v>-221799</v>
      </c>
      <c r="I45" s="32" t="s">
        <v>0</v>
      </c>
    </row>
    <row r="46" spans="1:9" s="9" customFormat="1" x14ac:dyDescent="0.25">
      <c r="A46" s="6" t="s">
        <v>653</v>
      </c>
      <c r="B46" s="7" t="s">
        <v>0</v>
      </c>
      <c r="C46" s="56" t="s">
        <v>0</v>
      </c>
      <c r="D46" s="56" t="s">
        <v>0</v>
      </c>
      <c r="E46" s="56" t="s">
        <v>0</v>
      </c>
      <c r="F46" s="56" t="s">
        <v>0</v>
      </c>
      <c r="G46" s="56" t="s">
        <v>0</v>
      </c>
      <c r="H46" s="56" t="s">
        <v>0</v>
      </c>
      <c r="I46" s="32" t="s">
        <v>0</v>
      </c>
    </row>
    <row r="47" spans="1:9" s="9" customFormat="1" x14ac:dyDescent="0.25">
      <c r="A47" s="6" t="s">
        <v>654</v>
      </c>
      <c r="B47" s="7" t="s">
        <v>23</v>
      </c>
      <c r="C47" s="56" t="s">
        <v>0</v>
      </c>
      <c r="D47" s="56" t="s">
        <v>0</v>
      </c>
      <c r="E47" s="56" t="s">
        <v>0</v>
      </c>
      <c r="F47" s="56" t="s">
        <v>0</v>
      </c>
      <c r="G47" s="56" t="s">
        <v>0</v>
      </c>
      <c r="H47" s="56" t="s">
        <v>0</v>
      </c>
      <c r="I47" s="32" t="s">
        <v>0</v>
      </c>
    </row>
    <row r="48" spans="1:9" s="9" customFormat="1" x14ac:dyDescent="0.25">
      <c r="A48" s="6" t="s">
        <v>655</v>
      </c>
      <c r="B48" s="7" t="s">
        <v>0</v>
      </c>
      <c r="C48" s="56" t="s">
        <v>0</v>
      </c>
      <c r="D48" s="56" t="s">
        <v>0</v>
      </c>
      <c r="E48" s="56" t="s">
        <v>0</v>
      </c>
      <c r="F48" s="56" t="s">
        <v>0</v>
      </c>
      <c r="G48" s="56" t="s">
        <v>0</v>
      </c>
      <c r="H48" s="56" t="s">
        <v>0</v>
      </c>
      <c r="I48" s="32" t="s">
        <v>0</v>
      </c>
    </row>
    <row r="49" spans="1:9" s="9" customFormat="1" ht="22.5" x14ac:dyDescent="0.25">
      <c r="A49" s="6" t="s">
        <v>656</v>
      </c>
      <c r="B49" s="16" t="s">
        <v>657</v>
      </c>
      <c r="C49" s="56" t="s">
        <v>0</v>
      </c>
      <c r="D49" s="56" t="s">
        <v>0</v>
      </c>
      <c r="E49" s="56" t="s">
        <v>0</v>
      </c>
      <c r="F49" s="56" t="s">
        <v>0</v>
      </c>
      <c r="G49" s="56" t="s">
        <v>0</v>
      </c>
      <c r="H49" s="56" t="s">
        <v>0</v>
      </c>
      <c r="I49" s="32"/>
    </row>
    <row r="50" spans="1:9" s="9" customFormat="1" x14ac:dyDescent="0.25">
      <c r="A50" s="6" t="s">
        <v>658</v>
      </c>
      <c r="B50" s="7" t="s">
        <v>0</v>
      </c>
      <c r="C50" s="56" t="s">
        <v>0</v>
      </c>
      <c r="D50" s="56" t="s">
        <v>0</v>
      </c>
      <c r="E50" s="56" t="s">
        <v>0</v>
      </c>
      <c r="F50" s="56" t="s">
        <v>0</v>
      </c>
      <c r="G50" s="56" t="s">
        <v>0</v>
      </c>
      <c r="H50" s="56" t="s">
        <v>0</v>
      </c>
      <c r="I50" s="32"/>
    </row>
    <row r="51" spans="1:9" s="9" customFormat="1" ht="33.75" x14ac:dyDescent="0.25">
      <c r="A51" s="18" t="s">
        <v>659</v>
      </c>
      <c r="B51" s="7" t="s">
        <v>660</v>
      </c>
      <c r="C51" s="87"/>
      <c r="D51" s="87"/>
      <c r="E51" s="87"/>
      <c r="F51" s="87"/>
      <c r="G51" s="87"/>
      <c r="H51" s="87"/>
      <c r="I51" s="32" t="s">
        <v>0</v>
      </c>
    </row>
    <row r="52" spans="1:9" s="9" customFormat="1" ht="33.75" x14ac:dyDescent="0.25">
      <c r="A52" s="18" t="s">
        <v>661</v>
      </c>
      <c r="B52" s="7" t="s">
        <v>662</v>
      </c>
      <c r="C52" s="87"/>
      <c r="D52" s="87"/>
      <c r="E52" s="87"/>
      <c r="F52" s="87"/>
      <c r="G52" s="87"/>
      <c r="H52" s="87"/>
      <c r="I52" s="32" t="s">
        <v>0</v>
      </c>
    </row>
    <row r="53" spans="1:9" s="9" customFormat="1" x14ac:dyDescent="0.25">
      <c r="A53" s="6" t="s">
        <v>663</v>
      </c>
      <c r="B53" s="7" t="s">
        <v>0</v>
      </c>
      <c r="C53" s="56" t="s">
        <v>0</v>
      </c>
      <c r="D53" s="56" t="s">
        <v>0</v>
      </c>
      <c r="E53" s="56" t="s">
        <v>0</v>
      </c>
      <c r="F53" s="56" t="s">
        <v>0</v>
      </c>
      <c r="G53" s="56" t="s">
        <v>0</v>
      </c>
      <c r="H53" s="56" t="s">
        <v>0</v>
      </c>
      <c r="I53" s="32" t="s">
        <v>0</v>
      </c>
    </row>
    <row r="54" spans="1:9" s="9" customFormat="1" x14ac:dyDescent="0.25">
      <c r="A54" s="18" t="s">
        <v>664</v>
      </c>
      <c r="B54" s="7" t="s">
        <v>8</v>
      </c>
      <c r="C54" s="54" t="s">
        <v>0</v>
      </c>
      <c r="D54" s="54" t="s">
        <v>0</v>
      </c>
      <c r="E54" s="88">
        <f>E26-E45</f>
        <v>110665736</v>
      </c>
      <c r="F54" s="54" t="s">
        <v>0</v>
      </c>
      <c r="G54" s="54" t="s">
        <v>0</v>
      </c>
      <c r="H54" s="88">
        <f>H26-H45</f>
        <v>10608259</v>
      </c>
      <c r="I54" s="32" t="s">
        <v>0</v>
      </c>
    </row>
    <row r="55" spans="1:9" s="9" customFormat="1" x14ac:dyDescent="0.25">
      <c r="A55" s="18" t="s">
        <v>665</v>
      </c>
      <c r="B55" s="7" t="s">
        <v>7</v>
      </c>
      <c r="C55" s="88">
        <f>C27+C45</f>
        <v>7094359</v>
      </c>
      <c r="D55" s="88">
        <f>D27+D45</f>
        <v>117760095</v>
      </c>
      <c r="E55" s="54" t="s">
        <v>0</v>
      </c>
      <c r="F55" s="110">
        <f>F27+F45</f>
        <v>54626759</v>
      </c>
      <c r="G55" s="88">
        <f>G27+G45</f>
        <v>65235017</v>
      </c>
      <c r="H55" s="54" t="s">
        <v>0</v>
      </c>
      <c r="I55" s="32" t="s">
        <v>0</v>
      </c>
    </row>
    <row r="56" spans="1:9" s="9" customFormat="1" x14ac:dyDescent="0.25">
      <c r="A56" s="6" t="s">
        <v>666</v>
      </c>
      <c r="B56" s="7" t="s">
        <v>0</v>
      </c>
      <c r="C56" s="56"/>
      <c r="D56" s="56" t="s">
        <v>0</v>
      </c>
      <c r="E56" s="56"/>
      <c r="F56" s="56" t="s">
        <v>0</v>
      </c>
      <c r="G56" s="56" t="s">
        <v>0</v>
      </c>
      <c r="H56" s="56" t="s">
        <v>0</v>
      </c>
      <c r="I56" s="32" t="s">
        <v>0</v>
      </c>
    </row>
    <row r="57" spans="1:9" s="9" customFormat="1" x14ac:dyDescent="0.25">
      <c r="A57" s="6" t="s">
        <v>667</v>
      </c>
      <c r="B57" s="7" t="s">
        <v>597</v>
      </c>
      <c r="C57" s="56" t="s">
        <v>0</v>
      </c>
      <c r="D57" s="56" t="s">
        <v>0</v>
      </c>
      <c r="E57" s="56" t="s">
        <v>0</v>
      </c>
      <c r="F57" s="56" t="s">
        <v>0</v>
      </c>
      <c r="G57" s="56" t="s">
        <v>0</v>
      </c>
      <c r="H57" s="56" t="s">
        <v>0</v>
      </c>
      <c r="I57" s="32" t="s">
        <v>0</v>
      </c>
    </row>
    <row r="58" spans="1:9" s="9" customFormat="1" x14ac:dyDescent="0.25">
      <c r="A58" s="6" t="s">
        <v>668</v>
      </c>
      <c r="B58" s="7" t="s">
        <v>0</v>
      </c>
      <c r="C58" s="56" t="s">
        <v>0</v>
      </c>
      <c r="D58" s="56" t="s">
        <v>0</v>
      </c>
      <c r="E58" s="56" t="s">
        <v>0</v>
      </c>
      <c r="F58" s="56" t="s">
        <v>0</v>
      </c>
      <c r="G58" s="56" t="s">
        <v>0</v>
      </c>
      <c r="H58" s="56" t="s">
        <v>0</v>
      </c>
      <c r="I58" s="32" t="s">
        <v>0</v>
      </c>
    </row>
    <row r="59" spans="1:9" s="9" customFormat="1" x14ac:dyDescent="0.25">
      <c r="A59" s="6" t="s">
        <v>669</v>
      </c>
      <c r="B59" s="28" t="s">
        <v>670</v>
      </c>
      <c r="C59" s="56" t="s">
        <v>0</v>
      </c>
      <c r="D59" s="56" t="s">
        <v>0</v>
      </c>
      <c r="E59" s="56" t="s">
        <v>0</v>
      </c>
      <c r="F59" s="56" t="s">
        <v>0</v>
      </c>
      <c r="G59" s="56" t="s">
        <v>0</v>
      </c>
      <c r="H59" s="56" t="s">
        <v>0</v>
      </c>
      <c r="I59" s="32" t="s">
        <v>0</v>
      </c>
    </row>
    <row r="60" spans="1:9" s="9" customFormat="1" x14ac:dyDescent="0.25">
      <c r="A60" s="6" t="s">
        <v>671</v>
      </c>
      <c r="B60" s="7" t="s">
        <v>0</v>
      </c>
      <c r="C60" s="56" t="s">
        <v>0</v>
      </c>
      <c r="D60" s="56" t="s">
        <v>0</v>
      </c>
      <c r="E60" s="56" t="s">
        <v>0</v>
      </c>
      <c r="F60" s="56" t="s">
        <v>0</v>
      </c>
      <c r="G60" s="56" t="s">
        <v>0</v>
      </c>
      <c r="H60" s="56" t="s">
        <v>0</v>
      </c>
      <c r="I60" s="32" t="s">
        <v>0</v>
      </c>
    </row>
    <row r="61" spans="1:9" s="9" customFormat="1" x14ac:dyDescent="0.25">
      <c r="A61" s="18" t="s">
        <v>672</v>
      </c>
      <c r="B61" s="7" t="s">
        <v>427</v>
      </c>
      <c r="C61" s="88">
        <v>3164510</v>
      </c>
      <c r="D61" s="54" t="s">
        <v>0</v>
      </c>
      <c r="E61" s="88">
        <v>3164510</v>
      </c>
      <c r="F61" s="88">
        <v>3772675</v>
      </c>
      <c r="G61" s="54" t="s">
        <v>0</v>
      </c>
      <c r="H61" s="88">
        <v>3772676</v>
      </c>
      <c r="I61" s="32"/>
    </row>
    <row r="62" spans="1:9" s="9" customFormat="1" x14ac:dyDescent="0.25">
      <c r="A62" s="18" t="s">
        <v>673</v>
      </c>
      <c r="B62" s="7" t="s">
        <v>354</v>
      </c>
      <c r="C62" s="87"/>
      <c r="D62" s="87"/>
      <c r="E62" s="87"/>
      <c r="F62" s="87"/>
      <c r="G62" s="87"/>
      <c r="H62" s="87"/>
      <c r="I62" s="32" t="s">
        <v>0</v>
      </c>
    </row>
    <row r="63" spans="1:9" s="9" customFormat="1" x14ac:dyDescent="0.25">
      <c r="A63" s="18" t="s">
        <v>674</v>
      </c>
      <c r="B63" s="7" t="s">
        <v>675</v>
      </c>
      <c r="C63" s="89"/>
      <c r="D63" s="89"/>
      <c r="E63" s="89"/>
      <c r="F63" s="89"/>
      <c r="G63" s="89"/>
      <c r="H63" s="89"/>
      <c r="I63" s="32" t="s">
        <v>0</v>
      </c>
    </row>
    <row r="64" spans="1:9" s="9" customFormat="1" x14ac:dyDescent="0.25">
      <c r="A64" s="18" t="s">
        <v>676</v>
      </c>
      <c r="B64" s="7" t="s">
        <v>618</v>
      </c>
      <c r="C64" s="88">
        <f>SUM(C61:C63)</f>
        <v>3164510</v>
      </c>
      <c r="D64" s="54" t="s">
        <v>167</v>
      </c>
      <c r="E64" s="88">
        <f>SUM(E61:E63)</f>
        <v>3164510</v>
      </c>
      <c r="F64" s="88">
        <f>SUM(F61:F63)</f>
        <v>3772675</v>
      </c>
      <c r="G64" s="54" t="s">
        <v>167</v>
      </c>
      <c r="H64" s="88">
        <f>SUM(H61:H63)</f>
        <v>3772676</v>
      </c>
      <c r="I64" s="32" t="s">
        <v>0</v>
      </c>
    </row>
    <row r="65" spans="1:9" s="9" customFormat="1" x14ac:dyDescent="0.25">
      <c r="A65" s="35" t="s">
        <v>677</v>
      </c>
      <c r="B65" s="7" t="s">
        <v>0</v>
      </c>
      <c r="C65" s="56" t="s">
        <v>0</v>
      </c>
      <c r="D65" s="56" t="s">
        <v>0</v>
      </c>
      <c r="E65" s="56" t="s">
        <v>0</v>
      </c>
      <c r="F65" s="56" t="s">
        <v>0</v>
      </c>
      <c r="G65" s="56" t="s">
        <v>0</v>
      </c>
      <c r="H65" s="56" t="s">
        <v>0</v>
      </c>
      <c r="I65" s="32" t="s">
        <v>0</v>
      </c>
    </row>
    <row r="66" spans="1:9" s="9" customFormat="1" x14ac:dyDescent="0.25">
      <c r="A66" s="35" t="s">
        <v>678</v>
      </c>
      <c r="B66" s="19" t="s">
        <v>23</v>
      </c>
      <c r="C66" s="56" t="s">
        <v>0</v>
      </c>
      <c r="D66" s="56" t="s">
        <v>0</v>
      </c>
      <c r="E66" s="56" t="s">
        <v>0</v>
      </c>
      <c r="F66" s="56" t="s">
        <v>0</v>
      </c>
      <c r="G66" s="56" t="s">
        <v>0</v>
      </c>
      <c r="H66" s="56" t="s">
        <v>0</v>
      </c>
      <c r="I66" s="32" t="s">
        <v>0</v>
      </c>
    </row>
    <row r="67" spans="1:9" s="9" customFormat="1" x14ac:dyDescent="0.25">
      <c r="A67" s="6" t="s">
        <v>679</v>
      </c>
      <c r="B67" s="7" t="s">
        <v>0</v>
      </c>
      <c r="C67" s="56" t="s">
        <v>0</v>
      </c>
      <c r="D67" s="56" t="s">
        <v>0</v>
      </c>
      <c r="E67" s="56" t="s">
        <v>0</v>
      </c>
      <c r="F67" s="56" t="s">
        <v>0</v>
      </c>
      <c r="G67" s="56" t="s">
        <v>0</v>
      </c>
      <c r="H67" s="56" t="s">
        <v>0</v>
      </c>
      <c r="I67" s="32" t="s">
        <v>0</v>
      </c>
    </row>
    <row r="68" spans="1:9" s="9" customFormat="1" x14ac:dyDescent="0.25">
      <c r="A68" s="6" t="s">
        <v>680</v>
      </c>
      <c r="B68" s="37" t="s">
        <v>681</v>
      </c>
      <c r="C68" s="56" t="s">
        <v>0</v>
      </c>
      <c r="D68" s="56" t="s">
        <v>0</v>
      </c>
      <c r="E68" s="56" t="s">
        <v>0</v>
      </c>
      <c r="F68" s="56" t="s">
        <v>0</v>
      </c>
      <c r="G68" s="56" t="s">
        <v>0</v>
      </c>
      <c r="H68" s="56" t="s">
        <v>0</v>
      </c>
      <c r="I68" s="32" t="s">
        <v>0</v>
      </c>
    </row>
    <row r="69" spans="1:9" s="9" customFormat="1" x14ac:dyDescent="0.25">
      <c r="A69" s="6" t="s">
        <v>682</v>
      </c>
      <c r="B69" s="19" t="s">
        <v>0</v>
      </c>
      <c r="C69" s="56" t="s">
        <v>0</v>
      </c>
      <c r="D69" s="56" t="s">
        <v>0</v>
      </c>
      <c r="E69" s="56" t="s">
        <v>0</v>
      </c>
      <c r="F69" s="56" t="s">
        <v>0</v>
      </c>
      <c r="G69" s="56" t="s">
        <v>0</v>
      </c>
      <c r="H69" s="56" t="s">
        <v>0</v>
      </c>
      <c r="I69" s="32" t="s">
        <v>0</v>
      </c>
    </row>
    <row r="70" spans="1:9" s="9" customFormat="1" ht="25.5" customHeight="1" x14ac:dyDescent="0.25">
      <c r="A70" s="36" t="s">
        <v>683</v>
      </c>
      <c r="B70" s="26" t="s">
        <v>684</v>
      </c>
      <c r="C70" s="87"/>
      <c r="D70" s="87"/>
      <c r="E70" s="87"/>
      <c r="F70" s="87"/>
      <c r="G70" s="87"/>
      <c r="H70" s="87"/>
      <c r="I70" s="32" t="s">
        <v>0</v>
      </c>
    </row>
    <row r="71" spans="1:9" s="9" customFormat="1" ht="27" customHeight="1" x14ac:dyDescent="0.25">
      <c r="A71" s="36" t="s">
        <v>685</v>
      </c>
      <c r="B71" s="26" t="s">
        <v>686</v>
      </c>
      <c r="C71" s="89"/>
      <c r="D71" s="89"/>
      <c r="E71" s="89"/>
      <c r="F71" s="89"/>
      <c r="G71" s="89"/>
      <c r="H71" s="89"/>
      <c r="I71" s="32" t="s">
        <v>0</v>
      </c>
    </row>
    <row r="72" spans="1:9" s="9" customFormat="1" ht="17.25" customHeight="1" x14ac:dyDescent="0.25">
      <c r="A72" s="36" t="s">
        <v>687</v>
      </c>
      <c r="B72" s="26" t="s">
        <v>688</v>
      </c>
      <c r="C72" s="87"/>
      <c r="D72" s="87"/>
      <c r="E72" s="87"/>
      <c r="F72" s="87"/>
      <c r="G72" s="87"/>
      <c r="H72" s="87"/>
      <c r="I72" s="32" t="s">
        <v>0</v>
      </c>
    </row>
    <row r="73" spans="1:9" s="9" customFormat="1" ht="27" customHeight="1" x14ac:dyDescent="0.25">
      <c r="A73" s="36" t="s">
        <v>689</v>
      </c>
      <c r="B73" s="26" t="s">
        <v>690</v>
      </c>
      <c r="C73" s="89"/>
      <c r="D73" s="89"/>
      <c r="E73" s="89"/>
      <c r="F73" s="89"/>
      <c r="G73" s="89"/>
      <c r="H73" s="89"/>
      <c r="I73" s="32" t="s">
        <v>0</v>
      </c>
    </row>
    <row r="74" spans="1:9" s="9" customFormat="1" ht="18" customHeight="1" x14ac:dyDescent="0.25">
      <c r="A74" s="36" t="s">
        <v>691</v>
      </c>
      <c r="B74" s="26" t="s">
        <v>692</v>
      </c>
      <c r="C74" s="88">
        <f>SUM(C70:C73)</f>
        <v>0</v>
      </c>
      <c r="D74" s="88">
        <f t="shared" ref="D74:H74" si="3">SUM(D70:D73)</f>
        <v>0</v>
      </c>
      <c r="E74" s="88">
        <f t="shared" si="3"/>
        <v>0</v>
      </c>
      <c r="F74" s="88">
        <f t="shared" si="3"/>
        <v>0</v>
      </c>
      <c r="G74" s="88">
        <f t="shared" si="3"/>
        <v>0</v>
      </c>
      <c r="H74" s="88">
        <f t="shared" si="3"/>
        <v>0</v>
      </c>
      <c r="I74" s="32" t="s">
        <v>0</v>
      </c>
    </row>
    <row r="75" spans="1:9" s="9" customFormat="1" x14ac:dyDescent="0.25">
      <c r="A75" s="12" t="s">
        <v>693</v>
      </c>
      <c r="B75" s="19" t="s">
        <v>0</v>
      </c>
      <c r="C75" s="56"/>
      <c r="D75" s="56" t="s">
        <v>0</v>
      </c>
      <c r="E75" s="56" t="s">
        <v>0</v>
      </c>
      <c r="F75" s="56" t="s">
        <v>0</v>
      </c>
      <c r="G75" s="56" t="s">
        <v>0</v>
      </c>
      <c r="H75" s="56" t="s">
        <v>0</v>
      </c>
      <c r="I75" s="32" t="s">
        <v>0</v>
      </c>
    </row>
    <row r="76" spans="1:9" s="9" customFormat="1" x14ac:dyDescent="0.25">
      <c r="A76" s="18" t="s">
        <v>694</v>
      </c>
      <c r="B76" s="7" t="s">
        <v>554</v>
      </c>
      <c r="C76" s="54"/>
      <c r="D76" s="54" t="s">
        <v>0</v>
      </c>
      <c r="E76" s="88">
        <f>E54+E64</f>
        <v>113830246</v>
      </c>
      <c r="F76" s="54" t="s">
        <v>0</v>
      </c>
      <c r="G76" s="54" t="s">
        <v>0</v>
      </c>
      <c r="H76" s="88">
        <f>H54+H64</f>
        <v>14380935</v>
      </c>
      <c r="I76" s="32" t="s">
        <v>0</v>
      </c>
    </row>
    <row r="77" spans="1:9" s="9" customFormat="1" x14ac:dyDescent="0.25">
      <c r="A77" s="18" t="s">
        <v>695</v>
      </c>
      <c r="B77" s="7" t="s">
        <v>696</v>
      </c>
      <c r="C77" s="88">
        <f>C55-C64</f>
        <v>3929849</v>
      </c>
      <c r="D77" s="88">
        <f>D55-D64</f>
        <v>117760095</v>
      </c>
      <c r="E77" s="54" t="s">
        <v>0</v>
      </c>
      <c r="F77" s="88">
        <f>F55-F64</f>
        <v>50854084</v>
      </c>
      <c r="G77" s="88">
        <f>G55-G64</f>
        <v>65235017</v>
      </c>
      <c r="H77" s="54" t="s">
        <v>0</v>
      </c>
      <c r="I77" s="32" t="s">
        <v>0</v>
      </c>
    </row>
    <row r="78" spans="1:9" s="9" customFormat="1" x14ac:dyDescent="0.25">
      <c r="A78" s="35" t="s">
        <v>697</v>
      </c>
      <c r="B78" s="7" t="s">
        <v>0</v>
      </c>
      <c r="C78" s="56"/>
      <c r="D78" s="56" t="s">
        <v>0</v>
      </c>
      <c r="E78" s="99"/>
      <c r="F78" s="56" t="s">
        <v>0</v>
      </c>
      <c r="G78" s="56" t="s">
        <v>0</v>
      </c>
      <c r="H78" s="56" t="s">
        <v>0</v>
      </c>
      <c r="I78" s="32"/>
    </row>
    <row r="79" spans="1:9" s="9" customFormat="1" x14ac:dyDescent="0.25">
      <c r="A79" s="35" t="s">
        <v>698</v>
      </c>
      <c r="B79" s="7" t="s">
        <v>23</v>
      </c>
      <c r="C79" s="56" t="s">
        <v>0</v>
      </c>
      <c r="D79" s="56" t="s">
        <v>0</v>
      </c>
      <c r="E79" s="56" t="s">
        <v>0</v>
      </c>
      <c r="F79" s="56" t="s">
        <v>0</v>
      </c>
      <c r="G79" s="56" t="s">
        <v>0</v>
      </c>
      <c r="H79" s="56" t="s">
        <v>0</v>
      </c>
      <c r="I79" s="32"/>
    </row>
    <row r="80" spans="1:9" s="9" customFormat="1" x14ac:dyDescent="0.25">
      <c r="A80" s="35" t="s">
        <v>699</v>
      </c>
      <c r="B80" s="7" t="s">
        <v>0</v>
      </c>
      <c r="C80" s="56" t="s">
        <v>0</v>
      </c>
      <c r="D80" s="56" t="s">
        <v>0</v>
      </c>
      <c r="E80" s="56" t="s">
        <v>0</v>
      </c>
      <c r="F80" s="56" t="s">
        <v>0</v>
      </c>
      <c r="G80" s="56" t="s">
        <v>0</v>
      </c>
      <c r="H80" s="56" t="s">
        <v>0</v>
      </c>
      <c r="I80" s="32"/>
    </row>
    <row r="81" spans="1:9" s="9" customFormat="1" x14ac:dyDescent="0.25">
      <c r="A81" s="35" t="s">
        <v>700</v>
      </c>
      <c r="B81" s="28" t="s">
        <v>701</v>
      </c>
      <c r="C81" s="56" t="s">
        <v>0</v>
      </c>
      <c r="D81" s="56" t="s">
        <v>0</v>
      </c>
      <c r="E81" s="56" t="s">
        <v>0</v>
      </c>
      <c r="F81" s="56" t="s">
        <v>0</v>
      </c>
      <c r="G81" s="56" t="s">
        <v>0</v>
      </c>
      <c r="H81" s="56" t="s">
        <v>0</v>
      </c>
      <c r="I81" s="32"/>
    </row>
    <row r="82" spans="1:9" s="9" customFormat="1" x14ac:dyDescent="0.25">
      <c r="A82" s="35" t="s">
        <v>702</v>
      </c>
      <c r="B82" s="38" t="s">
        <v>0</v>
      </c>
      <c r="C82" s="56" t="s">
        <v>0</v>
      </c>
      <c r="D82" s="56" t="s">
        <v>0</v>
      </c>
      <c r="E82" s="56" t="s">
        <v>0</v>
      </c>
      <c r="F82" s="56" t="s">
        <v>0</v>
      </c>
      <c r="G82" s="56" t="s">
        <v>0</v>
      </c>
      <c r="H82" s="56" t="s">
        <v>0</v>
      </c>
      <c r="I82" s="32"/>
    </row>
    <row r="83" spans="1:9" s="9" customFormat="1" ht="22.5" x14ac:dyDescent="0.25">
      <c r="A83" s="18" t="s">
        <v>703</v>
      </c>
      <c r="B83" s="7" t="s">
        <v>704</v>
      </c>
      <c r="C83" s="89"/>
      <c r="D83" s="89"/>
      <c r="E83" s="89"/>
      <c r="F83" s="89"/>
      <c r="G83" s="89"/>
      <c r="H83" s="89"/>
      <c r="I83" s="32"/>
    </row>
    <row r="84" spans="1:9" s="9" customFormat="1" ht="22.5" x14ac:dyDescent="0.25">
      <c r="A84" s="36" t="s">
        <v>705</v>
      </c>
      <c r="B84" s="19" t="s">
        <v>706</v>
      </c>
      <c r="C84" s="89"/>
      <c r="D84" s="89"/>
      <c r="E84" s="89"/>
      <c r="F84" s="89"/>
      <c r="G84" s="89"/>
      <c r="H84" s="89"/>
      <c r="I84" s="32"/>
    </row>
    <row r="85" spans="1:9" s="9" customFormat="1" ht="22.5" x14ac:dyDescent="0.25">
      <c r="A85" s="18" t="s">
        <v>707</v>
      </c>
      <c r="B85" s="7" t="s">
        <v>708</v>
      </c>
      <c r="C85" s="89"/>
      <c r="D85" s="89"/>
      <c r="E85" s="89"/>
      <c r="F85" s="89"/>
      <c r="G85" s="89"/>
      <c r="H85" s="89"/>
      <c r="I85" s="32"/>
    </row>
    <row r="86" spans="1:9" s="9" customFormat="1" ht="28.5" customHeight="1" x14ac:dyDescent="0.25">
      <c r="A86" s="36" t="s">
        <v>709</v>
      </c>
      <c r="B86" s="19" t="s">
        <v>710</v>
      </c>
      <c r="C86" s="89"/>
      <c r="D86" s="89"/>
      <c r="E86" s="89"/>
      <c r="F86" s="89"/>
      <c r="G86" s="89"/>
      <c r="H86" s="89"/>
      <c r="I86" s="32"/>
    </row>
    <row r="87" spans="1:9" s="9" customFormat="1" ht="22.5" x14ac:dyDescent="0.25">
      <c r="A87" s="18" t="s">
        <v>711</v>
      </c>
      <c r="B87" s="7" t="s">
        <v>712</v>
      </c>
      <c r="C87" s="89"/>
      <c r="D87" s="89"/>
      <c r="E87" s="89"/>
      <c r="F87" s="89"/>
      <c r="G87" s="89"/>
      <c r="H87" s="89"/>
      <c r="I87" s="32"/>
    </row>
    <row r="88" spans="1:9" s="9" customFormat="1" ht="22.5" x14ac:dyDescent="0.25">
      <c r="A88" s="36" t="s">
        <v>713</v>
      </c>
      <c r="B88" s="19" t="s">
        <v>714</v>
      </c>
      <c r="C88" s="89"/>
      <c r="D88" s="89"/>
      <c r="E88" s="89"/>
      <c r="F88" s="89"/>
      <c r="G88" s="89"/>
      <c r="H88" s="89"/>
      <c r="I88" s="32"/>
    </row>
    <row r="89" spans="1:9" s="9" customFormat="1" ht="22.5" x14ac:dyDescent="0.25">
      <c r="A89" s="18" t="s">
        <v>715</v>
      </c>
      <c r="B89" s="7" t="s">
        <v>716</v>
      </c>
      <c r="C89" s="89"/>
      <c r="D89" s="89"/>
      <c r="E89" s="89"/>
      <c r="F89" s="89"/>
      <c r="G89" s="89"/>
      <c r="H89" s="89"/>
      <c r="I89" s="32"/>
    </row>
    <row r="90" spans="1:9" s="9" customFormat="1" ht="26.25" customHeight="1" x14ac:dyDescent="0.25">
      <c r="A90" s="36" t="s">
        <v>717</v>
      </c>
      <c r="B90" s="19" t="s">
        <v>718</v>
      </c>
      <c r="C90" s="89"/>
      <c r="D90" s="89"/>
      <c r="E90" s="89"/>
      <c r="F90" s="89"/>
      <c r="G90" s="89"/>
      <c r="H90" s="89"/>
      <c r="I90" s="32"/>
    </row>
    <row r="91" spans="1:9" s="9" customFormat="1" ht="22.5" x14ac:dyDescent="0.25">
      <c r="A91" s="18" t="s">
        <v>719</v>
      </c>
      <c r="B91" s="7" t="s">
        <v>720</v>
      </c>
      <c r="C91" s="89"/>
      <c r="D91" s="89"/>
      <c r="E91" s="89"/>
      <c r="F91" s="89"/>
      <c r="G91" s="89"/>
      <c r="H91" s="89"/>
      <c r="I91" s="32"/>
    </row>
    <row r="92" spans="1:9" s="9" customFormat="1" x14ac:dyDescent="0.25">
      <c r="A92" s="36" t="s">
        <v>721</v>
      </c>
      <c r="B92" s="19" t="s">
        <v>722</v>
      </c>
      <c r="C92" s="89"/>
      <c r="D92" s="89"/>
      <c r="E92" s="89"/>
      <c r="F92" s="89"/>
      <c r="G92" s="89"/>
      <c r="H92" s="89"/>
      <c r="I92" s="32"/>
    </row>
    <row r="93" spans="1:9" s="9" customFormat="1" x14ac:dyDescent="0.25">
      <c r="A93" s="18" t="s">
        <v>723</v>
      </c>
      <c r="B93" s="7" t="s">
        <v>187</v>
      </c>
      <c r="C93" s="89"/>
      <c r="D93" s="89"/>
      <c r="E93" s="89"/>
      <c r="F93" s="89"/>
      <c r="G93" s="89"/>
      <c r="H93" s="89"/>
      <c r="I93" s="32"/>
    </row>
    <row r="94" spans="1:9" s="9" customFormat="1" x14ac:dyDescent="0.25">
      <c r="A94" s="18" t="s">
        <v>724</v>
      </c>
      <c r="B94" s="7" t="s">
        <v>725</v>
      </c>
      <c r="C94" s="84">
        <f>SUM(C83:C93)</f>
        <v>0</v>
      </c>
      <c r="D94" s="84">
        <f t="shared" ref="D94:H94" si="4">SUM(D83:D93)</f>
        <v>0</v>
      </c>
      <c r="E94" s="84">
        <f t="shared" si="4"/>
        <v>0</v>
      </c>
      <c r="F94" s="84">
        <f t="shared" si="4"/>
        <v>0</v>
      </c>
      <c r="G94" s="84">
        <f t="shared" si="4"/>
        <v>0</v>
      </c>
      <c r="H94" s="84">
        <f t="shared" si="4"/>
        <v>0</v>
      </c>
      <c r="I94" s="32"/>
    </row>
    <row r="95" spans="1:9" s="9" customFormat="1" x14ac:dyDescent="0.25">
      <c r="A95" s="6" t="s">
        <v>726</v>
      </c>
      <c r="B95" s="7" t="s">
        <v>0</v>
      </c>
      <c r="C95" s="56" t="s">
        <v>0</v>
      </c>
      <c r="D95" s="56" t="s">
        <v>0</v>
      </c>
      <c r="E95" s="56" t="s">
        <v>0</v>
      </c>
      <c r="F95" s="56" t="s">
        <v>0</v>
      </c>
      <c r="G95" s="56" t="s">
        <v>0</v>
      </c>
      <c r="H95" s="56" t="s">
        <v>0</v>
      </c>
      <c r="I95" s="32" t="s">
        <v>0</v>
      </c>
    </row>
    <row r="96" spans="1:9" s="9" customFormat="1" x14ac:dyDescent="0.25">
      <c r="A96" s="18" t="s">
        <v>727</v>
      </c>
      <c r="B96" s="7" t="s">
        <v>728</v>
      </c>
      <c r="C96" s="54" t="s">
        <v>0</v>
      </c>
      <c r="D96" s="54" t="s">
        <v>0</v>
      </c>
      <c r="E96" s="88">
        <f>E76-E94</f>
        <v>113830246</v>
      </c>
      <c r="F96" s="54" t="s">
        <v>0</v>
      </c>
      <c r="G96" s="54" t="s">
        <v>0</v>
      </c>
      <c r="H96" s="88">
        <f>H76-H94</f>
        <v>14380935</v>
      </c>
      <c r="I96" s="32"/>
    </row>
    <row r="97" spans="1:9" s="9" customFormat="1" x14ac:dyDescent="0.25">
      <c r="A97" s="18" t="s">
        <v>729</v>
      </c>
      <c r="B97" s="7" t="s">
        <v>730</v>
      </c>
      <c r="C97" s="88">
        <f>C77-C94</f>
        <v>3929849</v>
      </c>
      <c r="D97" s="88">
        <f>D77-D94</f>
        <v>117760095</v>
      </c>
      <c r="E97" s="54" t="s">
        <v>0</v>
      </c>
      <c r="F97" s="88">
        <f>F77-F94</f>
        <v>50854084</v>
      </c>
      <c r="G97" s="88">
        <f>G77-G94</f>
        <v>65235017</v>
      </c>
      <c r="H97" s="54" t="s">
        <v>0</v>
      </c>
      <c r="I97" s="32"/>
    </row>
    <row r="98" spans="1:9" s="9" customFormat="1" x14ac:dyDescent="0.25">
      <c r="A98" s="35" t="s">
        <v>731</v>
      </c>
      <c r="B98" s="7" t="s">
        <v>0</v>
      </c>
      <c r="C98" s="56"/>
      <c r="D98" s="56" t="s">
        <v>0</v>
      </c>
      <c r="E98" s="56"/>
      <c r="F98" s="56" t="s">
        <v>0</v>
      </c>
      <c r="G98" s="56" t="s">
        <v>0</v>
      </c>
      <c r="H98" s="56" t="s">
        <v>0</v>
      </c>
      <c r="I98" s="32"/>
    </row>
    <row r="99" spans="1:9" s="9" customFormat="1" x14ac:dyDescent="0.25">
      <c r="A99" s="18" t="s">
        <v>732</v>
      </c>
      <c r="B99" s="7" t="s">
        <v>733</v>
      </c>
      <c r="C99" s="54" t="s">
        <v>0</v>
      </c>
      <c r="D99" s="54" t="s">
        <v>0</v>
      </c>
      <c r="E99" s="54" t="s">
        <v>0</v>
      </c>
      <c r="F99" s="54" t="s">
        <v>0</v>
      </c>
      <c r="G99" s="54" t="s">
        <v>0</v>
      </c>
      <c r="H99" s="54" t="s">
        <v>0</v>
      </c>
      <c r="I99" s="32"/>
    </row>
    <row r="100" spans="1:9" s="9" customFormat="1" x14ac:dyDescent="0.25">
      <c r="A100" s="35" t="s">
        <v>734</v>
      </c>
      <c r="B100" s="7" t="s">
        <v>0</v>
      </c>
      <c r="C100" s="56" t="s">
        <v>0</v>
      </c>
      <c r="D100" s="56" t="s">
        <v>0</v>
      </c>
      <c r="E100" s="56" t="s">
        <v>0</v>
      </c>
      <c r="F100" s="56" t="s">
        <v>0</v>
      </c>
      <c r="G100" s="56" t="s">
        <v>0</v>
      </c>
      <c r="H100" s="56" t="s">
        <v>0</v>
      </c>
      <c r="I100" s="32"/>
    </row>
    <row r="101" spans="1:9" s="9" customFormat="1" ht="22.5" x14ac:dyDescent="0.25">
      <c r="A101" s="6" t="s">
        <v>735</v>
      </c>
      <c r="B101" s="7" t="s">
        <v>87</v>
      </c>
      <c r="C101" s="56" t="s">
        <v>0</v>
      </c>
      <c r="D101" s="56" t="s">
        <v>0</v>
      </c>
      <c r="E101" s="56" t="s">
        <v>0</v>
      </c>
      <c r="F101" s="56" t="s">
        <v>0</v>
      </c>
      <c r="G101" s="56" t="s">
        <v>0</v>
      </c>
      <c r="H101" s="56" t="s">
        <v>0</v>
      </c>
      <c r="I101" s="32" t="s">
        <v>0</v>
      </c>
    </row>
    <row r="102" spans="1:9" x14ac:dyDescent="0.25">
      <c r="A102" s="32" t="s">
        <v>0</v>
      </c>
      <c r="B102" s="32" t="s">
        <v>0</v>
      </c>
      <c r="C102" s="32"/>
      <c r="D102" s="32"/>
      <c r="E102" s="32"/>
      <c r="F102" s="32" t="s">
        <v>0</v>
      </c>
      <c r="G102" s="32"/>
      <c r="H102" s="32"/>
      <c r="I102" s="32" t="s"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0"/>
  <sheetViews>
    <sheetView tabSelected="1" zoomScale="90" zoomScaleNormal="90" workbookViewId="0">
      <selection activeCell="A44" sqref="A44"/>
    </sheetView>
  </sheetViews>
  <sheetFormatPr baseColWidth="10" defaultRowHeight="15.75" x14ac:dyDescent="0.25"/>
  <cols>
    <col min="1" max="1" width="82.7109375" style="112" customWidth="1"/>
    <col min="2" max="2" width="21.28515625" style="112" customWidth="1"/>
    <col min="3" max="3" width="24.5703125" style="112" customWidth="1"/>
    <col min="4" max="4" width="19.140625" style="112" customWidth="1"/>
    <col min="5" max="5" width="15.5703125" style="112" bestFit="1" customWidth="1"/>
    <col min="6" max="6" width="16.85546875" style="112" bestFit="1" customWidth="1"/>
    <col min="7" max="16384" width="11.42578125" style="112"/>
  </cols>
  <sheetData>
    <row r="1" spans="1:3" x14ac:dyDescent="0.25">
      <c r="A1" s="39" t="s">
        <v>1</v>
      </c>
      <c r="B1" s="111"/>
      <c r="C1" s="111"/>
    </row>
    <row r="2" spans="1:3" x14ac:dyDescent="0.25">
      <c r="A2" s="40" t="s">
        <v>3</v>
      </c>
      <c r="B2" s="111"/>
      <c r="C2" s="111"/>
    </row>
    <row r="3" spans="1:3" ht="30" x14ac:dyDescent="0.25">
      <c r="A3" s="41" t="s">
        <v>88</v>
      </c>
      <c r="B3" s="113">
        <v>2022</v>
      </c>
      <c r="C3" s="113">
        <v>2021</v>
      </c>
    </row>
    <row r="4" spans="1:3" x14ac:dyDescent="0.25">
      <c r="A4" s="42" t="s">
        <v>4</v>
      </c>
      <c r="B4" s="111"/>
      <c r="C4" s="111"/>
    </row>
    <row r="5" spans="1:3" x14ac:dyDescent="0.25">
      <c r="A5" s="43" t="s">
        <v>0</v>
      </c>
      <c r="B5" s="111"/>
      <c r="C5" s="111"/>
    </row>
    <row r="6" spans="1:3" x14ac:dyDescent="0.25">
      <c r="A6" s="44" t="s">
        <v>5</v>
      </c>
      <c r="B6" s="111"/>
      <c r="C6" s="111"/>
    </row>
    <row r="7" spans="1:3" x14ac:dyDescent="0.25">
      <c r="A7" s="42" t="s">
        <v>0</v>
      </c>
      <c r="B7" s="111"/>
      <c r="C7" s="111"/>
    </row>
    <row r="8" spans="1:3" x14ac:dyDescent="0.25">
      <c r="A8" s="44" t="s">
        <v>6</v>
      </c>
      <c r="B8" s="111"/>
      <c r="C8" s="111"/>
    </row>
    <row r="9" spans="1:3" x14ac:dyDescent="0.25">
      <c r="A9" s="43" t="s">
        <v>0</v>
      </c>
      <c r="B9" s="111"/>
      <c r="C9" s="57"/>
    </row>
    <row r="10" spans="1:3" x14ac:dyDescent="0.25">
      <c r="A10" s="45" t="s">
        <v>7</v>
      </c>
      <c r="B10" s="49">
        <f>+ESTADODERESULTADOSINTEGRAL!C55</f>
        <v>7094359</v>
      </c>
      <c r="C10" s="49">
        <f>+ESTADODERESULTADOSINTEGRAL!F55</f>
        <v>54626759</v>
      </c>
    </row>
    <row r="11" spans="1:3" x14ac:dyDescent="0.25">
      <c r="A11" s="41" t="s">
        <v>8</v>
      </c>
      <c r="B11" s="47"/>
      <c r="C11" s="57"/>
    </row>
    <row r="12" spans="1:3" x14ac:dyDescent="0.25">
      <c r="A12" s="43" t="s">
        <v>0</v>
      </c>
      <c r="B12" s="47"/>
      <c r="C12" s="57"/>
    </row>
    <row r="13" spans="1:3" x14ac:dyDescent="0.25">
      <c r="A13" s="44" t="s">
        <v>9</v>
      </c>
      <c r="B13" s="47"/>
      <c r="C13" s="57"/>
    </row>
    <row r="14" spans="1:3" x14ac:dyDescent="0.25">
      <c r="A14" s="43" t="s">
        <v>0</v>
      </c>
      <c r="B14" s="47"/>
      <c r="C14" s="57"/>
    </row>
    <row r="15" spans="1:3" x14ac:dyDescent="0.25">
      <c r="A15" s="41" t="s">
        <v>10</v>
      </c>
      <c r="B15" s="47">
        <v>8359688</v>
      </c>
      <c r="C15" s="57">
        <v>2536783</v>
      </c>
    </row>
    <row r="16" spans="1:3" x14ac:dyDescent="0.25">
      <c r="A16" s="41" t="s">
        <v>11</v>
      </c>
      <c r="B16" s="47"/>
      <c r="C16" s="57"/>
    </row>
    <row r="17" spans="1:3" x14ac:dyDescent="0.25">
      <c r="A17" s="41" t="s">
        <v>12</v>
      </c>
      <c r="B17" s="49">
        <f>-ESTADODERESULTADOSINTEGRAL!C33</f>
        <v>-14686</v>
      </c>
      <c r="C17" s="57">
        <v>-22242</v>
      </c>
    </row>
    <row r="18" spans="1:3" x14ac:dyDescent="0.25">
      <c r="A18" s="41" t="s">
        <v>13</v>
      </c>
      <c r="B18" s="47"/>
      <c r="C18" s="57"/>
    </row>
    <row r="19" spans="1:3" ht="30" x14ac:dyDescent="0.25">
      <c r="A19" s="41" t="s">
        <v>14</v>
      </c>
      <c r="B19" s="47"/>
      <c r="C19" s="57"/>
    </row>
    <row r="20" spans="1:3" x14ac:dyDescent="0.25">
      <c r="A20" s="41" t="s">
        <v>15</v>
      </c>
      <c r="B20" s="47"/>
      <c r="C20" s="57"/>
    </row>
    <row r="21" spans="1:3" x14ac:dyDescent="0.25">
      <c r="A21" s="41" t="s">
        <v>0</v>
      </c>
      <c r="B21" s="47"/>
      <c r="C21" s="57"/>
    </row>
    <row r="22" spans="1:3" ht="31.5" x14ac:dyDescent="0.25">
      <c r="A22" s="45" t="s">
        <v>16</v>
      </c>
      <c r="B22" s="50">
        <f>SUM(B15:B21)</f>
        <v>8345002</v>
      </c>
      <c r="C22" s="50">
        <f>SUM(C15:C21)</f>
        <v>2514541</v>
      </c>
    </row>
    <row r="23" spans="1:3" x14ac:dyDescent="0.25">
      <c r="A23" s="41" t="s">
        <v>0</v>
      </c>
      <c r="B23" s="47"/>
      <c r="C23" s="57"/>
    </row>
    <row r="24" spans="1:3" x14ac:dyDescent="0.25">
      <c r="A24" s="44" t="s">
        <v>17</v>
      </c>
      <c r="B24" s="47"/>
      <c r="C24" s="57"/>
    </row>
    <row r="25" spans="1:3" x14ac:dyDescent="0.25">
      <c r="A25" s="41" t="s">
        <v>0</v>
      </c>
      <c r="B25" s="47"/>
      <c r="C25" s="57"/>
    </row>
    <row r="26" spans="1:3" x14ac:dyDescent="0.25">
      <c r="A26" s="41" t="s">
        <v>18</v>
      </c>
      <c r="B26" s="49">
        <f>+ESTADODERESULTADOSINTEGRAL!C34</f>
        <v>-9650559</v>
      </c>
      <c r="C26" s="57">
        <v>-553485</v>
      </c>
    </row>
    <row r="27" spans="1:3" ht="30" x14ac:dyDescent="0.25">
      <c r="A27" s="41" t="s">
        <v>19</v>
      </c>
      <c r="B27" s="47"/>
      <c r="C27" s="57"/>
    </row>
    <row r="28" spans="1:3" x14ac:dyDescent="0.25">
      <c r="A28" s="41" t="s">
        <v>20</v>
      </c>
      <c r="B28" s="47"/>
      <c r="C28" s="57"/>
    </row>
    <row r="29" spans="1:3" x14ac:dyDescent="0.25">
      <c r="A29" s="41" t="s">
        <v>21</v>
      </c>
      <c r="B29" s="47"/>
      <c r="C29" s="57"/>
    </row>
    <row r="30" spans="1:3" x14ac:dyDescent="0.25">
      <c r="A30" s="41" t="s">
        <v>0</v>
      </c>
      <c r="B30" s="47"/>
      <c r="C30" s="57"/>
    </row>
    <row r="31" spans="1:3" ht="31.5" x14ac:dyDescent="0.25">
      <c r="A31" s="45" t="s">
        <v>22</v>
      </c>
      <c r="B31" s="51">
        <f>+B26</f>
        <v>-9650559</v>
      </c>
      <c r="C31" s="51">
        <f>+C26</f>
        <v>-553485</v>
      </c>
    </row>
    <row r="32" spans="1:3" x14ac:dyDescent="0.25">
      <c r="A32" s="41" t="s">
        <v>0</v>
      </c>
      <c r="B32" s="49"/>
      <c r="C32" s="57"/>
    </row>
    <row r="33" spans="1:3" x14ac:dyDescent="0.25">
      <c r="A33" s="41" t="s">
        <v>23</v>
      </c>
      <c r="B33" s="47"/>
      <c r="C33" s="57"/>
    </row>
    <row r="34" spans="1:3" x14ac:dyDescent="0.25">
      <c r="A34" s="41" t="s">
        <v>0</v>
      </c>
      <c r="B34" s="47"/>
      <c r="C34" s="57"/>
    </row>
    <row r="35" spans="1:3" x14ac:dyDescent="0.25">
      <c r="A35" s="41" t="s">
        <v>24</v>
      </c>
      <c r="B35" s="47">
        <f>+'EDOPOSICIONFINANCIERA2022-2021'!F39-'EDOPOSICIONFINANCIERA2022-2021'!E47-'EDOPOSICIONFINANCIERA2022-2021'!E65+'EDOPOSICIONFINANCIERA2022-2021'!F69-'EDOPOSICIONFINANCIERA2022-2021'!E57</f>
        <v>-27651813</v>
      </c>
      <c r="C35" s="47">
        <f>-'EDOPOSICIONFINANCIERA2021-2020'!E27-'EDOPOSICIONFINANCIERA2021-2020'!E34-'EDOPOSICIONFINANCIERA2021-2020'!E44-'EDOPOSICIONFINANCIERA2021-2020'!E52-'EDOPOSICIONFINANCIERA2021-2020'!E56</f>
        <v>-134887518</v>
      </c>
    </row>
    <row r="36" spans="1:3" x14ac:dyDescent="0.25">
      <c r="A36" s="41" t="s">
        <v>25</v>
      </c>
      <c r="B36" s="47">
        <f>-'EDOPOSICIONFINANCIERA2022-2021'!F198</f>
        <v>-272195</v>
      </c>
      <c r="C36" s="57">
        <f>+'EDOPOSICIONFINANCIERA2021-2020'!E172</f>
        <v>38382112</v>
      </c>
    </row>
    <row r="37" spans="1:3" x14ac:dyDescent="0.25">
      <c r="A37" s="41" t="s">
        <v>26</v>
      </c>
      <c r="B37" s="47"/>
      <c r="C37" s="57"/>
    </row>
    <row r="38" spans="1:3" x14ac:dyDescent="0.25">
      <c r="A38" s="41" t="s">
        <v>27</v>
      </c>
      <c r="B38" s="49">
        <f>-ESTADODERESULTADOSINTEGRAL!C61</f>
        <v>-3164510</v>
      </c>
      <c r="C38" s="59">
        <f>-ESTADODERESULTADOSINTEGRAL!F61+1</f>
        <v>-3772674</v>
      </c>
    </row>
    <row r="39" spans="1:3" x14ac:dyDescent="0.25">
      <c r="A39" s="41" t="s">
        <v>28</v>
      </c>
      <c r="B39" s="47"/>
      <c r="C39" s="57"/>
    </row>
    <row r="40" spans="1:3" x14ac:dyDescent="0.25">
      <c r="A40" s="45" t="s">
        <v>859</v>
      </c>
      <c r="B40" s="50">
        <f>SUM(B35:B39)</f>
        <v>-31088518</v>
      </c>
      <c r="C40" s="50">
        <f>SUM(C35:C39)</f>
        <v>-100278080</v>
      </c>
    </row>
    <row r="41" spans="1:3" x14ac:dyDescent="0.25">
      <c r="A41" s="45" t="s">
        <v>32</v>
      </c>
      <c r="B41" s="50">
        <f>+B10+B22+B31+B40</f>
        <v>-25299716</v>
      </c>
      <c r="C41" s="50">
        <f>+C10+C22+C31+C40</f>
        <v>-43690265</v>
      </c>
    </row>
    <row r="42" spans="1:3" x14ac:dyDescent="0.25">
      <c r="A42" s="43" t="s">
        <v>0</v>
      </c>
      <c r="B42" s="47"/>
      <c r="C42" s="57"/>
    </row>
    <row r="43" spans="1:3" x14ac:dyDescent="0.25">
      <c r="A43" s="44" t="s">
        <v>33</v>
      </c>
      <c r="B43" s="47"/>
      <c r="C43" s="57"/>
    </row>
    <row r="44" spans="1:3" x14ac:dyDescent="0.25">
      <c r="A44" s="43" t="s">
        <v>0</v>
      </c>
      <c r="B44" s="47"/>
      <c r="C44" s="57"/>
    </row>
    <row r="45" spans="1:3" x14ac:dyDescent="0.25">
      <c r="A45" s="41" t="s">
        <v>34</v>
      </c>
      <c r="B45" s="47"/>
      <c r="C45" s="57"/>
    </row>
    <row r="46" spans="1:3" x14ac:dyDescent="0.25">
      <c r="A46" s="41" t="s">
        <v>35</v>
      </c>
      <c r="B46" s="47">
        <f>-B17</f>
        <v>14686</v>
      </c>
      <c r="C46" s="57">
        <f>-C17</f>
        <v>22242</v>
      </c>
    </row>
    <row r="47" spans="1:3" x14ac:dyDescent="0.25">
      <c r="A47" s="41" t="s">
        <v>13</v>
      </c>
      <c r="B47" s="47"/>
      <c r="C47" s="57"/>
    </row>
    <row r="48" spans="1:3" x14ac:dyDescent="0.25">
      <c r="A48" s="41" t="s">
        <v>36</v>
      </c>
      <c r="B48" s="47">
        <f>-'EDOPOSICIONFINANCIERA2022-2021'!E111</f>
        <v>-147300063</v>
      </c>
      <c r="C48" s="57">
        <f>-'EDOPOSICIONFINANCIERA2021-2020'!E93</f>
        <v>-27276507</v>
      </c>
    </row>
    <row r="49" spans="1:3" x14ac:dyDescent="0.25">
      <c r="A49" s="41" t="s">
        <v>37</v>
      </c>
      <c r="B49" s="47"/>
      <c r="C49" s="57"/>
    </row>
    <row r="50" spans="1:3" x14ac:dyDescent="0.25">
      <c r="A50" s="41" t="s">
        <v>38</v>
      </c>
      <c r="B50" s="47">
        <f>-'EDOPOSICIONFINANCIERA2022-2021'!E94</f>
        <v>-76555431</v>
      </c>
      <c r="C50" s="57">
        <f>-'EDOPOSICIONFINANCIERA2021-2020'!E78</f>
        <v>-2000000</v>
      </c>
    </row>
    <row r="51" spans="1:3" x14ac:dyDescent="0.25">
      <c r="A51" s="41" t="s">
        <v>39</v>
      </c>
      <c r="B51" s="47">
        <f>-'EDOPOSICIONFINANCIERA2022-2021'!C141-'EDOPOSICIONFINANCIERA2022-2021'!C145-'EDOPOSICIONFINANCIERA2022-2021'!C146-'EDOPOSICIONFINANCIERA2022-2021'!C147+'EDOPOSICIONFINANCIERA2022-2021'!D141+'EDOPOSICIONFINANCIERA2022-2021'!D145+'EDOPOSICIONFINANCIERA2022-2021'!D146+'EDOPOSICIONFINANCIERA2022-2021'!D147</f>
        <v>-446868</v>
      </c>
      <c r="C51" s="57"/>
    </row>
    <row r="52" spans="1:3" x14ac:dyDescent="0.25">
      <c r="A52" s="41" t="s">
        <v>40</v>
      </c>
      <c r="B52" s="47"/>
      <c r="C52" s="57"/>
    </row>
    <row r="53" spans="1:3" x14ac:dyDescent="0.25">
      <c r="A53" s="41" t="s">
        <v>41</v>
      </c>
      <c r="B53" s="47"/>
      <c r="C53" s="57"/>
    </row>
    <row r="54" spans="1:3" x14ac:dyDescent="0.25">
      <c r="A54" s="41" t="s">
        <v>42</v>
      </c>
      <c r="B54" s="47"/>
      <c r="C54" s="57"/>
    </row>
    <row r="55" spans="1:3" x14ac:dyDescent="0.25">
      <c r="A55" s="41" t="s">
        <v>43</v>
      </c>
      <c r="B55" s="47"/>
      <c r="C55" s="57"/>
    </row>
    <row r="56" spans="1:3" x14ac:dyDescent="0.25">
      <c r="A56" s="45" t="s">
        <v>44</v>
      </c>
      <c r="B56" s="50">
        <f>SUM(B45:B55)</f>
        <v>-224287676</v>
      </c>
      <c r="C56" s="50">
        <f>SUM(C45:C55)</f>
        <v>-29254265</v>
      </c>
    </row>
    <row r="57" spans="1:3" x14ac:dyDescent="0.25">
      <c r="A57" s="41" t="s">
        <v>0</v>
      </c>
      <c r="B57" s="47"/>
      <c r="C57" s="57"/>
    </row>
    <row r="58" spans="1:3" ht="30" x14ac:dyDescent="0.25">
      <c r="A58" s="41" t="s">
        <v>45</v>
      </c>
      <c r="B58" s="47"/>
      <c r="C58" s="57"/>
    </row>
    <row r="59" spans="1:3" ht="31.5" x14ac:dyDescent="0.25">
      <c r="A59" s="45" t="s">
        <v>46</v>
      </c>
      <c r="B59" s="50">
        <f>+B41+B56</f>
        <v>-249587392</v>
      </c>
      <c r="C59" s="50">
        <f>+C41+C56</f>
        <v>-72944530</v>
      </c>
    </row>
    <row r="60" spans="1:3" x14ac:dyDescent="0.25">
      <c r="A60" s="43" t="s">
        <v>0</v>
      </c>
      <c r="B60" s="47"/>
      <c r="C60" s="57"/>
    </row>
    <row r="61" spans="1:3" x14ac:dyDescent="0.25">
      <c r="A61" s="44" t="s">
        <v>47</v>
      </c>
      <c r="B61" s="47"/>
      <c r="C61" s="57"/>
    </row>
    <row r="62" spans="1:3" x14ac:dyDescent="0.25">
      <c r="A62" s="43" t="s">
        <v>0</v>
      </c>
      <c r="B62" s="47"/>
      <c r="C62" s="57"/>
    </row>
    <row r="63" spans="1:3" x14ac:dyDescent="0.25">
      <c r="A63" s="41" t="s">
        <v>48</v>
      </c>
      <c r="B63" s="47"/>
      <c r="C63" s="57">
        <f>+'EDOPOSICIONFINANCIERA2021-2020'!C236-'EDOPOSICIONFINANCIERA2021-2020'!D236+'EDOPOSICIONFINANCIERA2021-2020'!C239-'EDOPOSICIONFINANCIERA2021-2020'!D239</f>
        <v>-20500000</v>
      </c>
    </row>
    <row r="64" spans="1:3" ht="30" x14ac:dyDescent="0.25">
      <c r="A64" s="41" t="s">
        <v>49</v>
      </c>
      <c r="B64" s="47"/>
      <c r="C64" s="57"/>
    </row>
    <row r="65" spans="1:3" x14ac:dyDescent="0.25">
      <c r="A65" s="41" t="s">
        <v>50</v>
      </c>
      <c r="B65" s="47"/>
      <c r="C65" s="57"/>
    </row>
    <row r="66" spans="1:3" x14ac:dyDescent="0.25">
      <c r="A66" s="41" t="s">
        <v>51</v>
      </c>
      <c r="B66" s="47">
        <f>+'EDOPOSICIONFINANCIERA2022-2021'!E190+'EDOPOSICIONFINANCIERA2022-2021'!E215-'EDOPOSICIONFINANCIERA2022-2021'!F234</f>
        <v>238307642</v>
      </c>
      <c r="C66" s="57">
        <f>+'EDOPOSICIONFINANCIERA2021-2020'!E166+'EDOPOSICIONFINANCIERA2021-2020'!E189-'EDOPOSICIONFINANCIERA2021-2020'!F203</f>
        <v>89838212</v>
      </c>
    </row>
    <row r="67" spans="1:3" x14ac:dyDescent="0.25">
      <c r="A67" s="41" t="s">
        <v>52</v>
      </c>
      <c r="B67" s="47"/>
      <c r="C67" s="57"/>
    </row>
    <row r="68" spans="1:3" x14ac:dyDescent="0.25">
      <c r="A68" s="41" t="s">
        <v>53</v>
      </c>
      <c r="B68" s="47"/>
      <c r="C68" s="57"/>
    </row>
    <row r="69" spans="1:3" x14ac:dyDescent="0.25">
      <c r="A69" s="41" t="s">
        <v>54</v>
      </c>
      <c r="B69" s="47"/>
      <c r="C69" s="57"/>
    </row>
    <row r="70" spans="1:3" x14ac:dyDescent="0.25">
      <c r="A70" s="41" t="s">
        <v>55</v>
      </c>
      <c r="B70" s="47"/>
      <c r="C70" s="57"/>
    </row>
    <row r="71" spans="1:3" x14ac:dyDescent="0.25">
      <c r="A71" s="41" t="s">
        <v>56</v>
      </c>
      <c r="B71" s="47">
        <f>-B26</f>
        <v>9650559</v>
      </c>
      <c r="C71" s="47">
        <f>-C26</f>
        <v>553485</v>
      </c>
    </row>
    <row r="72" spans="1:3" x14ac:dyDescent="0.25">
      <c r="A72" s="41" t="s">
        <v>57</v>
      </c>
      <c r="B72" s="47"/>
      <c r="C72" s="57"/>
    </row>
    <row r="73" spans="1:3" x14ac:dyDescent="0.25">
      <c r="A73" s="41" t="s">
        <v>58</v>
      </c>
      <c r="B73" s="47"/>
      <c r="C73" s="57"/>
    </row>
    <row r="74" spans="1:3" x14ac:dyDescent="0.25">
      <c r="A74" s="41" t="s">
        <v>59</v>
      </c>
      <c r="B74" s="47"/>
      <c r="C74" s="57"/>
    </row>
    <row r="75" spans="1:3" x14ac:dyDescent="0.25">
      <c r="A75" s="41" t="s">
        <v>60</v>
      </c>
      <c r="B75" s="47"/>
      <c r="C75" s="57"/>
    </row>
    <row r="76" spans="1:3" x14ac:dyDescent="0.25">
      <c r="A76" s="41" t="s">
        <v>0</v>
      </c>
      <c r="B76" s="47"/>
      <c r="C76" s="57"/>
    </row>
    <row r="77" spans="1:3" x14ac:dyDescent="0.25">
      <c r="A77" s="45" t="s">
        <v>61</v>
      </c>
      <c r="B77" s="50">
        <f>SUM(B63:B76)</f>
        <v>247958201</v>
      </c>
      <c r="C77" s="50">
        <f>SUM(C63:C76)</f>
        <v>69891697</v>
      </c>
    </row>
    <row r="78" spans="1:3" x14ac:dyDescent="0.25">
      <c r="A78" s="41" t="s">
        <v>0</v>
      </c>
      <c r="B78" s="47"/>
      <c r="C78" s="47"/>
    </row>
    <row r="79" spans="1:3" ht="31.5" x14ac:dyDescent="0.25">
      <c r="A79" s="45" t="s">
        <v>62</v>
      </c>
      <c r="B79" s="50">
        <f>+B59+B77</f>
        <v>-1629191</v>
      </c>
      <c r="C79" s="50">
        <f>+C59+C77</f>
        <v>-3052833</v>
      </c>
    </row>
    <row r="80" spans="1:3" x14ac:dyDescent="0.25">
      <c r="A80" s="43" t="s">
        <v>0</v>
      </c>
      <c r="B80" s="47"/>
      <c r="C80" s="57"/>
    </row>
    <row r="81" spans="1:5" x14ac:dyDescent="0.25">
      <c r="A81" s="44" t="s">
        <v>63</v>
      </c>
      <c r="B81" s="47"/>
      <c r="C81" s="57"/>
    </row>
    <row r="82" spans="1:5" x14ac:dyDescent="0.25">
      <c r="A82" s="43" t="s">
        <v>0</v>
      </c>
      <c r="B82" s="47"/>
      <c r="C82" s="57"/>
    </row>
    <row r="83" spans="1:5" ht="45" x14ac:dyDescent="0.25">
      <c r="A83" s="41" t="s">
        <v>64</v>
      </c>
      <c r="B83" s="47"/>
      <c r="C83" s="57"/>
    </row>
    <row r="84" spans="1:5" ht="45" x14ac:dyDescent="0.25">
      <c r="A84" s="41" t="s">
        <v>65</v>
      </c>
      <c r="B84" s="47"/>
      <c r="C84" s="57"/>
    </row>
    <row r="85" spans="1:5" x14ac:dyDescent="0.25">
      <c r="A85" s="41" t="s">
        <v>66</v>
      </c>
      <c r="B85" s="47"/>
      <c r="C85" s="57"/>
    </row>
    <row r="86" spans="1:5" x14ac:dyDescent="0.25">
      <c r="A86" s="41" t="s">
        <v>67</v>
      </c>
      <c r="B86" s="47"/>
      <c r="C86" s="57"/>
    </row>
    <row r="87" spans="1:5" x14ac:dyDescent="0.25">
      <c r="A87" s="41" t="s">
        <v>0</v>
      </c>
      <c r="B87" s="47"/>
      <c r="C87" s="57"/>
    </row>
    <row r="88" spans="1:5" x14ac:dyDescent="0.25">
      <c r="A88" s="45" t="s">
        <v>68</v>
      </c>
      <c r="B88" s="51">
        <f>+'EDOPOSICIONFINANCIERA2022-2021'!D12</f>
        <v>3191777</v>
      </c>
      <c r="C88" s="51">
        <v>6244612</v>
      </c>
    </row>
    <row r="89" spans="1:5" x14ac:dyDescent="0.25">
      <c r="A89" s="45" t="s">
        <v>0</v>
      </c>
      <c r="B89" s="50"/>
      <c r="C89" s="57"/>
    </row>
    <row r="90" spans="1:5" x14ac:dyDescent="0.25">
      <c r="A90" s="45" t="s">
        <v>69</v>
      </c>
      <c r="B90" s="50">
        <f>+B79+B88</f>
        <v>1562586</v>
      </c>
      <c r="C90" s="50">
        <f>+C79+C88</f>
        <v>3191779</v>
      </c>
      <c r="E90" s="114"/>
    </row>
    <row r="91" spans="1:5" x14ac:dyDescent="0.25">
      <c r="A91" s="41" t="s">
        <v>0</v>
      </c>
      <c r="B91" s="47"/>
      <c r="C91" s="57"/>
    </row>
    <row r="92" spans="1:5" x14ac:dyDescent="0.25">
      <c r="A92" s="41" t="s">
        <v>0</v>
      </c>
      <c r="B92" s="47"/>
      <c r="C92" s="57"/>
    </row>
    <row r="93" spans="1:5" x14ac:dyDescent="0.25">
      <c r="A93" s="44" t="s">
        <v>70</v>
      </c>
      <c r="B93" s="47"/>
      <c r="C93" s="57"/>
    </row>
    <row r="94" spans="1:5" x14ac:dyDescent="0.25">
      <c r="A94" s="46" t="s">
        <v>0</v>
      </c>
      <c r="B94" s="47"/>
      <c r="C94" s="57"/>
    </row>
    <row r="95" spans="1:5" x14ac:dyDescent="0.25">
      <c r="A95" s="44" t="s">
        <v>6</v>
      </c>
      <c r="B95" s="47"/>
      <c r="C95" s="57"/>
    </row>
    <row r="96" spans="1:5" x14ac:dyDescent="0.25">
      <c r="A96" s="46" t="s">
        <v>0</v>
      </c>
      <c r="B96" s="47"/>
      <c r="C96" s="57"/>
    </row>
    <row r="97" spans="1:6" x14ac:dyDescent="0.25">
      <c r="A97" s="41" t="s">
        <v>24</v>
      </c>
      <c r="B97" s="47">
        <v>139646377</v>
      </c>
      <c r="C97" s="57"/>
      <c r="F97" s="114"/>
    </row>
    <row r="98" spans="1:6" x14ac:dyDescent="0.25">
      <c r="A98" s="41" t="s">
        <v>71</v>
      </c>
      <c r="B98" s="47"/>
      <c r="C98" s="57"/>
      <c r="F98" s="115"/>
    </row>
    <row r="99" spans="1:6" x14ac:dyDescent="0.25">
      <c r="A99" s="41" t="s">
        <v>26</v>
      </c>
      <c r="B99" s="47"/>
      <c r="C99" s="57"/>
      <c r="F99" s="114"/>
    </row>
    <row r="100" spans="1:6" x14ac:dyDescent="0.25">
      <c r="A100" s="41" t="s">
        <v>29</v>
      </c>
      <c r="B100" s="47">
        <v>-3164510</v>
      </c>
      <c r="C100" s="57"/>
      <c r="F100" s="115"/>
    </row>
    <row r="101" spans="1:6" x14ac:dyDescent="0.25">
      <c r="A101" s="41" t="s">
        <v>30</v>
      </c>
      <c r="B101" s="47"/>
      <c r="C101" s="57"/>
    </row>
    <row r="102" spans="1:6" x14ac:dyDescent="0.25">
      <c r="A102" s="41" t="s">
        <v>72</v>
      </c>
      <c r="B102" s="47"/>
      <c r="C102" s="57"/>
      <c r="F102" s="115"/>
    </row>
    <row r="103" spans="1:6" x14ac:dyDescent="0.25">
      <c r="A103" s="45" t="s">
        <v>73</v>
      </c>
      <c r="B103" s="50">
        <f>SUM(B97:B102)</f>
        <v>136481867</v>
      </c>
      <c r="C103" s="57"/>
      <c r="E103" s="114"/>
      <c r="F103" s="114"/>
    </row>
    <row r="104" spans="1:6" x14ac:dyDescent="0.25">
      <c r="A104" s="43" t="s">
        <v>0</v>
      </c>
      <c r="B104" s="47"/>
      <c r="C104" s="57"/>
      <c r="F104" s="115"/>
    </row>
    <row r="105" spans="1:6" x14ac:dyDescent="0.25">
      <c r="A105" s="44" t="s">
        <v>74</v>
      </c>
      <c r="B105" s="47"/>
      <c r="C105" s="57"/>
      <c r="F105" s="114"/>
    </row>
    <row r="106" spans="1:6" x14ac:dyDescent="0.25">
      <c r="A106" s="43" t="s">
        <v>0</v>
      </c>
      <c r="B106" s="47"/>
      <c r="C106" s="57"/>
    </row>
    <row r="107" spans="1:6" x14ac:dyDescent="0.25">
      <c r="A107" s="41" t="s">
        <v>75</v>
      </c>
      <c r="B107" s="47"/>
      <c r="C107" s="57"/>
    </row>
    <row r="108" spans="1:6" x14ac:dyDescent="0.25">
      <c r="A108" s="41" t="s">
        <v>35</v>
      </c>
      <c r="B108" s="47">
        <v>-14686</v>
      </c>
      <c r="C108" s="57"/>
    </row>
    <row r="109" spans="1:6" x14ac:dyDescent="0.25">
      <c r="A109" s="41" t="s">
        <v>13</v>
      </c>
      <c r="B109" s="47"/>
      <c r="C109" s="57"/>
    </row>
    <row r="110" spans="1:6" x14ac:dyDescent="0.25">
      <c r="A110" s="41" t="s">
        <v>76</v>
      </c>
      <c r="B110" s="47">
        <f>+B48</f>
        <v>-147300063</v>
      </c>
      <c r="C110" s="57"/>
    </row>
    <row r="111" spans="1:6" x14ac:dyDescent="0.25">
      <c r="A111" s="41" t="s">
        <v>77</v>
      </c>
      <c r="B111" s="47"/>
      <c r="C111" s="57"/>
    </row>
    <row r="112" spans="1:6" x14ac:dyDescent="0.25">
      <c r="A112" s="41" t="s">
        <v>38</v>
      </c>
      <c r="B112" s="47"/>
      <c r="C112" s="57"/>
    </row>
    <row r="113" spans="1:6" x14ac:dyDescent="0.25">
      <c r="A113" s="41" t="s">
        <v>78</v>
      </c>
      <c r="B113" s="47">
        <v>-446868</v>
      </c>
      <c r="C113" s="57"/>
    </row>
    <row r="114" spans="1:6" x14ac:dyDescent="0.25">
      <c r="A114" s="41" t="s">
        <v>40</v>
      </c>
      <c r="B114" s="47"/>
      <c r="C114" s="57"/>
    </row>
    <row r="115" spans="1:6" x14ac:dyDescent="0.25">
      <c r="A115" s="41" t="s">
        <v>79</v>
      </c>
      <c r="B115" s="47"/>
      <c r="C115" s="57"/>
    </row>
    <row r="116" spans="1:6" x14ac:dyDescent="0.25">
      <c r="A116" s="41" t="s">
        <v>0</v>
      </c>
      <c r="B116" s="47"/>
      <c r="C116" s="57"/>
    </row>
    <row r="117" spans="1:6" x14ac:dyDescent="0.25">
      <c r="A117" s="45" t="s">
        <v>44</v>
      </c>
      <c r="B117" s="50">
        <f>SUM(B107:B116)</f>
        <v>-147761617</v>
      </c>
      <c r="C117" s="57"/>
      <c r="F117" s="114"/>
    </row>
    <row r="118" spans="1:6" x14ac:dyDescent="0.25">
      <c r="A118" s="41" t="s">
        <v>0</v>
      </c>
      <c r="B118" s="47"/>
      <c r="C118" s="57"/>
    </row>
    <row r="119" spans="1:6" ht="30" x14ac:dyDescent="0.25">
      <c r="A119" s="41" t="s">
        <v>80</v>
      </c>
      <c r="B119" s="47"/>
      <c r="C119" s="57"/>
    </row>
    <row r="120" spans="1:6" ht="31.5" x14ac:dyDescent="0.25">
      <c r="A120" s="45" t="s">
        <v>81</v>
      </c>
      <c r="B120" s="50">
        <f>+B103+B117</f>
        <v>-11279750</v>
      </c>
      <c r="C120" s="57"/>
      <c r="E120" s="112">
        <v>-249587393</v>
      </c>
      <c r="F120" s="114">
        <f>+B120-E120</f>
        <v>238307643</v>
      </c>
    </row>
    <row r="121" spans="1:6" x14ac:dyDescent="0.25">
      <c r="A121" s="41" t="s">
        <v>0</v>
      </c>
      <c r="B121" s="47"/>
      <c r="C121" s="57"/>
    </row>
    <row r="122" spans="1:6" x14ac:dyDescent="0.25">
      <c r="A122" s="44" t="s">
        <v>47</v>
      </c>
      <c r="B122" s="47"/>
      <c r="C122" s="57"/>
    </row>
    <row r="123" spans="1:6" x14ac:dyDescent="0.25">
      <c r="A123" s="43" t="s">
        <v>0</v>
      </c>
      <c r="B123" s="47"/>
      <c r="C123" s="57"/>
    </row>
    <row r="124" spans="1:6" x14ac:dyDescent="0.25">
      <c r="A124" s="41" t="s">
        <v>48</v>
      </c>
      <c r="B124" s="47"/>
      <c r="C124" s="57"/>
    </row>
    <row r="125" spans="1:6" ht="30" x14ac:dyDescent="0.25">
      <c r="A125" s="41" t="s">
        <v>49</v>
      </c>
      <c r="B125" s="47"/>
      <c r="C125" s="57"/>
    </row>
    <row r="126" spans="1:6" x14ac:dyDescent="0.25">
      <c r="A126" s="41" t="s">
        <v>50</v>
      </c>
      <c r="B126" s="47"/>
      <c r="C126" s="57"/>
      <c r="F126" s="114"/>
    </row>
    <row r="127" spans="1:6" x14ac:dyDescent="0.25">
      <c r="A127" s="41" t="s">
        <v>51</v>
      </c>
      <c r="B127" s="47"/>
      <c r="C127" s="57"/>
    </row>
    <row r="128" spans="1:6" x14ac:dyDescent="0.25">
      <c r="A128" s="41" t="s">
        <v>82</v>
      </c>
      <c r="B128" s="47"/>
      <c r="C128" s="57"/>
    </row>
    <row r="129" spans="1:7" x14ac:dyDescent="0.25">
      <c r="A129" s="41" t="s">
        <v>53</v>
      </c>
      <c r="B129" s="47"/>
      <c r="C129" s="57"/>
    </row>
    <row r="130" spans="1:7" x14ac:dyDescent="0.25">
      <c r="A130" s="41" t="s">
        <v>54</v>
      </c>
      <c r="B130" s="47"/>
      <c r="C130" s="57"/>
    </row>
    <row r="131" spans="1:7" x14ac:dyDescent="0.25">
      <c r="A131" s="41" t="s">
        <v>55</v>
      </c>
      <c r="B131" s="47"/>
      <c r="C131" s="57"/>
    </row>
    <row r="132" spans="1:7" x14ac:dyDescent="0.25">
      <c r="A132" s="41" t="s">
        <v>56</v>
      </c>
      <c r="B132" s="49">
        <f>-B26</f>
        <v>9650559</v>
      </c>
      <c r="C132" s="57"/>
    </row>
    <row r="133" spans="1:7" x14ac:dyDescent="0.25">
      <c r="A133" s="41" t="s">
        <v>57</v>
      </c>
      <c r="B133" s="47"/>
      <c r="C133" s="57"/>
    </row>
    <row r="134" spans="1:7" x14ac:dyDescent="0.25">
      <c r="A134" s="41" t="s">
        <v>83</v>
      </c>
      <c r="B134" s="47"/>
      <c r="C134" s="57"/>
    </row>
    <row r="135" spans="1:7" ht="30" x14ac:dyDescent="0.25">
      <c r="A135" s="41" t="s">
        <v>84</v>
      </c>
      <c r="B135" s="50">
        <v>0</v>
      </c>
      <c r="C135" s="57"/>
      <c r="E135" s="114"/>
      <c r="F135" s="114"/>
    </row>
    <row r="136" spans="1:7" x14ac:dyDescent="0.25">
      <c r="A136" s="41" t="s">
        <v>0</v>
      </c>
      <c r="B136" s="47"/>
      <c r="C136" s="57"/>
      <c r="F136" s="114"/>
    </row>
    <row r="137" spans="1:7" x14ac:dyDescent="0.25">
      <c r="A137" s="45" t="s">
        <v>61</v>
      </c>
      <c r="B137" s="50">
        <f>+B126+B132+B135</f>
        <v>9650559</v>
      </c>
      <c r="C137" s="57"/>
      <c r="E137" s="114"/>
      <c r="F137" s="114"/>
    </row>
    <row r="138" spans="1:7" x14ac:dyDescent="0.25">
      <c r="A138" s="41" t="s">
        <v>0</v>
      </c>
      <c r="B138" s="47"/>
      <c r="C138" s="57"/>
      <c r="F138" s="115"/>
    </row>
    <row r="139" spans="1:7" ht="30" x14ac:dyDescent="0.25">
      <c r="A139" s="41" t="s">
        <v>62</v>
      </c>
      <c r="B139" s="50">
        <f>+B120+B137</f>
        <v>-1629191</v>
      </c>
      <c r="C139" s="57"/>
      <c r="F139" s="114"/>
    </row>
    <row r="140" spans="1:7" x14ac:dyDescent="0.25">
      <c r="A140" s="41" t="s">
        <v>0</v>
      </c>
      <c r="B140" s="47"/>
      <c r="C140" s="57"/>
    </row>
    <row r="141" spans="1:7" x14ac:dyDescent="0.25">
      <c r="A141" s="44" t="s">
        <v>63</v>
      </c>
      <c r="B141" s="47"/>
      <c r="C141" s="57"/>
      <c r="F141" s="114"/>
    </row>
    <row r="142" spans="1:7" x14ac:dyDescent="0.25">
      <c r="A142" s="43" t="s">
        <v>0</v>
      </c>
      <c r="B142" s="47"/>
      <c r="C142" s="57"/>
    </row>
    <row r="143" spans="1:7" ht="45" x14ac:dyDescent="0.25">
      <c r="A143" s="41" t="s">
        <v>85</v>
      </c>
      <c r="B143" s="47"/>
      <c r="C143" s="57"/>
    </row>
    <row r="144" spans="1:7" ht="45" x14ac:dyDescent="0.25">
      <c r="A144" s="41" t="s">
        <v>86</v>
      </c>
      <c r="B144" s="47"/>
      <c r="C144" s="57"/>
      <c r="E144" s="116">
        <v>1</v>
      </c>
      <c r="F144" s="117">
        <f>3191777-1562585</f>
        <v>1629192</v>
      </c>
      <c r="G144" s="116"/>
    </row>
    <row r="145" spans="1:7" x14ac:dyDescent="0.25">
      <c r="A145" s="41" t="s">
        <v>66</v>
      </c>
      <c r="B145" s="47"/>
      <c r="C145" s="57"/>
      <c r="E145" s="116">
        <v>2</v>
      </c>
      <c r="F145" s="117">
        <v>0</v>
      </c>
      <c r="G145" s="116"/>
    </row>
    <row r="146" spans="1:7" x14ac:dyDescent="0.25">
      <c r="A146" s="41" t="s">
        <v>67</v>
      </c>
      <c r="B146" s="47"/>
      <c r="C146" s="57"/>
      <c r="E146" s="116">
        <v>3</v>
      </c>
      <c r="F146" s="117">
        <v>-3164510</v>
      </c>
      <c r="G146" s="116"/>
    </row>
    <row r="147" spans="1:7" x14ac:dyDescent="0.25">
      <c r="A147" s="41" t="s">
        <v>0</v>
      </c>
      <c r="B147" s="47"/>
      <c r="C147" s="57"/>
      <c r="E147" s="116">
        <v>4</v>
      </c>
      <c r="F147" s="117">
        <f>-147761618+9650559</f>
        <v>-138111059</v>
      </c>
      <c r="G147" s="116"/>
    </row>
    <row r="148" spans="1:7" x14ac:dyDescent="0.25">
      <c r="A148" s="52" t="s">
        <v>68</v>
      </c>
      <c r="B148" s="51">
        <f>+'EDOPOSICIONFINANCIERA2022-2021'!D12</f>
        <v>3191777</v>
      </c>
      <c r="C148" s="57"/>
      <c r="E148" s="116"/>
      <c r="F148" s="117"/>
      <c r="G148" s="116"/>
    </row>
    <row r="149" spans="1:7" x14ac:dyDescent="0.25">
      <c r="A149" s="52" t="s">
        <v>0</v>
      </c>
      <c r="B149" s="51"/>
      <c r="C149" s="57"/>
      <c r="E149" s="116"/>
      <c r="F149" s="117">
        <f>+F144+F146+F147</f>
        <v>-139646377</v>
      </c>
      <c r="G149" s="116"/>
    </row>
    <row r="150" spans="1:7" x14ac:dyDescent="0.25">
      <c r="A150" s="52" t="s">
        <v>69</v>
      </c>
      <c r="B150" s="51">
        <f>+B139+B148</f>
        <v>1562586</v>
      </c>
      <c r="C150" s="57"/>
      <c r="E150" s="116"/>
      <c r="F150" s="117">
        <f>+F144+F146+F147</f>
        <v>-139646377</v>
      </c>
      <c r="G150" s="116"/>
    </row>
    <row r="151" spans="1:7" x14ac:dyDescent="0.25">
      <c r="A151" s="43" t="s">
        <v>0</v>
      </c>
      <c r="B151" s="48"/>
      <c r="C151" s="111"/>
      <c r="E151" s="116"/>
      <c r="F151" s="116"/>
      <c r="G151" s="116"/>
    </row>
    <row r="152" spans="1:7" ht="30" x14ac:dyDescent="0.25">
      <c r="A152" s="46" t="s">
        <v>87</v>
      </c>
      <c r="B152" s="48"/>
      <c r="C152" s="111"/>
      <c r="E152" s="116"/>
      <c r="F152" s="118"/>
      <c r="G152" s="116"/>
    </row>
    <row r="153" spans="1:7" x14ac:dyDescent="0.25">
      <c r="E153" s="116"/>
      <c r="F153" s="116"/>
      <c r="G153" s="116"/>
    </row>
    <row r="154" spans="1:7" x14ac:dyDescent="0.25">
      <c r="E154" s="116"/>
      <c r="F154" s="116"/>
      <c r="G154" s="116"/>
    </row>
    <row r="155" spans="1:7" x14ac:dyDescent="0.25">
      <c r="A155" s="119" t="s">
        <v>738</v>
      </c>
      <c r="B155" s="116"/>
      <c r="C155" s="116"/>
      <c r="D155" s="116"/>
      <c r="E155" s="116"/>
      <c r="F155" s="116"/>
      <c r="G155" s="116"/>
    </row>
    <row r="156" spans="1:7" x14ac:dyDescent="0.25">
      <c r="A156" s="116"/>
      <c r="B156" s="116"/>
      <c r="C156" s="116"/>
      <c r="D156" s="116"/>
      <c r="E156" s="116"/>
      <c r="F156" s="116"/>
      <c r="G156" s="116"/>
    </row>
    <row r="157" spans="1:7" x14ac:dyDescent="0.25">
      <c r="A157" s="116" t="s">
        <v>739</v>
      </c>
      <c r="B157" s="116"/>
      <c r="C157" s="116"/>
      <c r="D157" s="116"/>
      <c r="E157" s="116"/>
      <c r="F157" s="116"/>
      <c r="G157" s="116"/>
    </row>
    <row r="158" spans="1:7" x14ac:dyDescent="0.25">
      <c r="A158" s="116"/>
      <c r="B158" s="116" t="s">
        <v>740</v>
      </c>
      <c r="C158" s="116" t="s">
        <v>740</v>
      </c>
      <c r="D158" s="116" t="s">
        <v>743</v>
      </c>
      <c r="E158" s="116"/>
      <c r="F158" s="116"/>
      <c r="G158" s="116"/>
    </row>
    <row r="159" spans="1:7" x14ac:dyDescent="0.25">
      <c r="A159" s="116"/>
      <c r="B159" s="116" t="s">
        <v>741</v>
      </c>
      <c r="C159" s="116" t="s">
        <v>742</v>
      </c>
      <c r="D159" s="116"/>
      <c r="E159" s="116"/>
      <c r="F159" s="116"/>
      <c r="G159" s="116"/>
    </row>
    <row r="160" spans="1:7" x14ac:dyDescent="0.25">
      <c r="A160" s="116"/>
      <c r="B160" s="116">
        <v>2022</v>
      </c>
      <c r="C160" s="116">
        <v>2021</v>
      </c>
      <c r="D160" s="116"/>
      <c r="E160" s="116"/>
      <c r="F160" s="116"/>
      <c r="G160" s="116"/>
    </row>
    <row r="161" spans="1:7" x14ac:dyDescent="0.25">
      <c r="A161" s="116"/>
      <c r="B161" s="116"/>
      <c r="C161" s="116"/>
      <c r="D161" s="116"/>
      <c r="E161" s="116"/>
      <c r="F161" s="116"/>
      <c r="G161" s="116"/>
    </row>
    <row r="162" spans="1:7" x14ac:dyDescent="0.25">
      <c r="A162" s="116"/>
      <c r="B162" s="117">
        <f>+'EDOPOSICIONFINANCIERA2022-2021'!C12</f>
        <v>1562585</v>
      </c>
      <c r="C162" s="117">
        <f>+'EDOPOSICIONFINANCIERA2022-2021'!D12</f>
        <v>3191777</v>
      </c>
      <c r="D162" s="117">
        <f>+C162-B162</f>
        <v>1629192</v>
      </c>
      <c r="E162" s="116"/>
      <c r="F162" s="116"/>
      <c r="G162" s="116"/>
    </row>
    <row r="163" spans="1:7" x14ac:dyDescent="0.25">
      <c r="A163" s="116" t="s">
        <v>744</v>
      </c>
      <c r="B163" s="117">
        <v>-3164510</v>
      </c>
      <c r="C163" s="117"/>
      <c r="D163" s="117">
        <f>+B163</f>
        <v>-3164510</v>
      </c>
      <c r="E163" s="116"/>
      <c r="F163" s="116"/>
      <c r="G163" s="116"/>
    </row>
    <row r="164" spans="1:7" x14ac:dyDescent="0.25">
      <c r="A164" s="116"/>
      <c r="B164" s="117"/>
      <c r="C164" s="117"/>
      <c r="D164" s="117"/>
      <c r="E164" s="116"/>
      <c r="F164" s="116"/>
      <c r="G164" s="116"/>
    </row>
    <row r="165" spans="1:7" x14ac:dyDescent="0.25">
      <c r="A165" s="120" t="str">
        <f>+A117</f>
        <v>FLUJOS NETOS DE EFECTIVO DE ACTIVIDADES DE INVERSION</v>
      </c>
      <c r="B165" s="117">
        <f>+B117</f>
        <v>-147761617</v>
      </c>
      <c r="C165" s="117"/>
      <c r="D165" s="117">
        <f>+B165+B166</f>
        <v>-138111058</v>
      </c>
      <c r="E165" s="116"/>
      <c r="F165" s="116"/>
      <c r="G165" s="116"/>
    </row>
    <row r="166" spans="1:7" x14ac:dyDescent="0.25">
      <c r="A166" s="120" t="str">
        <f>+A137</f>
        <v>FLUJOS NETOS DE EFECTIVO DE ACTIVIDADES DE FINANCIAMIENTO</v>
      </c>
      <c r="B166" s="117">
        <f>+B137</f>
        <v>9650559</v>
      </c>
      <c r="C166" s="117"/>
      <c r="D166" s="117"/>
      <c r="E166" s="116"/>
      <c r="F166" s="116"/>
      <c r="G166" s="116"/>
    </row>
    <row r="167" spans="1:7" x14ac:dyDescent="0.25">
      <c r="A167" s="116"/>
      <c r="B167" s="117"/>
      <c r="C167" s="117"/>
      <c r="D167" s="117">
        <f>+D162+D163+D165</f>
        <v>-139646376</v>
      </c>
      <c r="E167" s="116"/>
      <c r="F167" s="116"/>
      <c r="G167" s="116"/>
    </row>
    <row r="168" spans="1:7" x14ac:dyDescent="0.25">
      <c r="A168" s="116"/>
      <c r="B168" s="117"/>
      <c r="C168" s="117"/>
      <c r="D168" s="117"/>
      <c r="E168" s="116"/>
      <c r="F168" s="116"/>
      <c r="G168" s="116"/>
    </row>
    <row r="169" spans="1:7" x14ac:dyDescent="0.25">
      <c r="A169" s="116"/>
      <c r="B169" s="117"/>
      <c r="C169" s="117"/>
      <c r="D169" s="117"/>
      <c r="E169" s="116"/>
      <c r="F169" s="116"/>
      <c r="G169" s="116"/>
    </row>
    <row r="170" spans="1:7" x14ac:dyDescent="0.25">
      <c r="B170" s="115"/>
      <c r="C170" s="115"/>
      <c r="D170" s="115"/>
    </row>
  </sheetData>
  <printOptions horizontalCentered="1" verticalCentered="1" gridLines="1"/>
  <pageMargins left="0.70866141732283472" right="0.70866141732283472" top="0.74803149606299213" bottom="0.74803149606299213" header="0.31496062992125984" footer="0.31496062992125984"/>
  <pageSetup scale="7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1"/>
  <sheetViews>
    <sheetView workbookViewId="0">
      <pane xSplit="2" ySplit="2" topLeftCell="L12" activePane="bottomRight" state="frozen"/>
      <selection pane="topRight" activeCell="C1" sqref="C1"/>
      <selection pane="bottomLeft" activeCell="A3" sqref="A3"/>
      <selection pane="bottomRight" activeCell="O21" sqref="O21"/>
    </sheetView>
  </sheetViews>
  <sheetFormatPr baseColWidth="10" defaultRowHeight="15" x14ac:dyDescent="0.25"/>
  <cols>
    <col min="2" max="2" width="51.28515625" customWidth="1"/>
    <col min="3" max="3" width="12.140625" customWidth="1"/>
    <col min="4" max="4" width="13.140625" customWidth="1"/>
    <col min="15" max="15" width="11.42578125" customWidth="1"/>
    <col min="19" max="19" width="11.85546875" bestFit="1" customWidth="1"/>
  </cols>
  <sheetData>
    <row r="1" spans="1:20" ht="33" customHeight="1" x14ac:dyDescent="0.25">
      <c r="A1" s="1" t="s">
        <v>0</v>
      </c>
      <c r="B1" s="2" t="s">
        <v>860</v>
      </c>
      <c r="C1" s="1"/>
      <c r="D1" s="1"/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32" t="s">
        <v>0</v>
      </c>
    </row>
    <row r="2" spans="1:20" ht="90" x14ac:dyDescent="0.25">
      <c r="A2" s="4" t="s">
        <v>2</v>
      </c>
      <c r="B2" s="4" t="s">
        <v>3</v>
      </c>
      <c r="C2" s="77" t="s">
        <v>861</v>
      </c>
      <c r="D2" s="77" t="s">
        <v>862</v>
      </c>
      <c r="E2" s="77" t="s">
        <v>863</v>
      </c>
      <c r="F2" s="77" t="s">
        <v>864</v>
      </c>
      <c r="G2" s="77" t="s">
        <v>865</v>
      </c>
      <c r="H2" s="77" t="s">
        <v>866</v>
      </c>
      <c r="I2" s="77" t="s">
        <v>867</v>
      </c>
      <c r="J2" s="77" t="s">
        <v>868</v>
      </c>
      <c r="K2" s="77" t="s">
        <v>869</v>
      </c>
      <c r="L2" s="33" t="s">
        <v>870</v>
      </c>
      <c r="M2" s="33" t="s">
        <v>871</v>
      </c>
      <c r="N2" s="33" t="s">
        <v>872</v>
      </c>
      <c r="O2" s="33" t="s">
        <v>873</v>
      </c>
      <c r="P2" s="77" t="s">
        <v>874</v>
      </c>
      <c r="Q2" s="77" t="s">
        <v>875</v>
      </c>
      <c r="R2" s="77" t="s">
        <v>876</v>
      </c>
      <c r="S2" s="33" t="s">
        <v>877</v>
      </c>
      <c r="T2" s="32" t="s">
        <v>0</v>
      </c>
    </row>
    <row r="3" spans="1:20" ht="27.75" customHeight="1" x14ac:dyDescent="0.25">
      <c r="A3" s="6" t="s">
        <v>878</v>
      </c>
      <c r="B3" s="7" t="s">
        <v>88</v>
      </c>
      <c r="C3" s="8" t="s">
        <v>0</v>
      </c>
      <c r="D3" s="8" t="s">
        <v>0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8" t="s">
        <v>0</v>
      </c>
      <c r="T3" s="32" t="s">
        <v>0</v>
      </c>
    </row>
    <row r="4" spans="1:20" ht="22.5" x14ac:dyDescent="0.25">
      <c r="A4" s="6" t="s">
        <v>879</v>
      </c>
      <c r="B4" s="23" t="s">
        <v>4</v>
      </c>
      <c r="C4" s="8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8" t="s">
        <v>0</v>
      </c>
      <c r="T4" s="32" t="s">
        <v>0</v>
      </c>
    </row>
    <row r="5" spans="1:20" x14ac:dyDescent="0.25">
      <c r="A5" s="6" t="s">
        <v>880</v>
      </c>
      <c r="B5" s="8" t="s">
        <v>0</v>
      </c>
      <c r="C5" s="8" t="s">
        <v>0</v>
      </c>
      <c r="D5" s="8" t="s">
        <v>0</v>
      </c>
      <c r="E5" s="8" t="s">
        <v>0</v>
      </c>
      <c r="F5" s="8" t="s">
        <v>0</v>
      </c>
      <c r="G5" s="8" t="s">
        <v>0</v>
      </c>
      <c r="H5" s="8" t="s">
        <v>0</v>
      </c>
      <c r="I5" s="8" t="s">
        <v>0</v>
      </c>
      <c r="J5" s="8" t="s">
        <v>0</v>
      </c>
      <c r="K5" s="8" t="s">
        <v>0</v>
      </c>
      <c r="L5" s="8" t="s">
        <v>0</v>
      </c>
      <c r="M5" s="8" t="s">
        <v>0</v>
      </c>
      <c r="N5" s="8" t="s">
        <v>0</v>
      </c>
      <c r="O5" s="8" t="s">
        <v>0</v>
      </c>
      <c r="P5" s="8" t="s">
        <v>0</v>
      </c>
      <c r="Q5" s="8" t="s">
        <v>0</v>
      </c>
      <c r="R5" s="8" t="s">
        <v>0</v>
      </c>
      <c r="S5" s="8" t="s">
        <v>0</v>
      </c>
      <c r="T5" s="32" t="s">
        <v>0</v>
      </c>
    </row>
    <row r="6" spans="1:20" x14ac:dyDescent="0.25">
      <c r="A6" s="18" t="s">
        <v>881</v>
      </c>
      <c r="B6" s="25" t="s">
        <v>959</v>
      </c>
      <c r="C6" s="124">
        <v>31103340</v>
      </c>
      <c r="D6" s="74" t="s">
        <v>0</v>
      </c>
      <c r="E6" s="74" t="s">
        <v>0</v>
      </c>
      <c r="F6" s="124">
        <v>101466660</v>
      </c>
      <c r="G6" s="74" t="s">
        <v>0</v>
      </c>
      <c r="H6" s="123">
        <v>0</v>
      </c>
      <c r="I6" s="124">
        <v>-867727</v>
      </c>
      <c r="J6" s="124">
        <v>16855336</v>
      </c>
      <c r="K6" s="124">
        <v>-5596552</v>
      </c>
      <c r="L6" s="123">
        <v>0</v>
      </c>
      <c r="M6" s="123">
        <v>0</v>
      </c>
      <c r="N6" s="74" t="s">
        <v>0</v>
      </c>
      <c r="O6" s="74" t="s">
        <v>0</v>
      </c>
      <c r="P6" s="74" t="s">
        <v>0</v>
      </c>
      <c r="Q6" s="74" t="s">
        <v>0</v>
      </c>
      <c r="R6" s="74" t="s">
        <v>0</v>
      </c>
      <c r="S6" s="132">
        <f>SUM(C6:R6)</f>
        <v>142961057</v>
      </c>
      <c r="T6" s="32"/>
    </row>
    <row r="7" spans="1:20" ht="22.5" x14ac:dyDescent="0.25">
      <c r="A7" s="36" t="s">
        <v>883</v>
      </c>
      <c r="B7" s="19" t="s">
        <v>884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32">
        <f>SUM(C7:R7)</f>
        <v>0</v>
      </c>
      <c r="T7" s="32"/>
    </row>
    <row r="8" spans="1:20" x14ac:dyDescent="0.25">
      <c r="A8" s="36" t="s">
        <v>885</v>
      </c>
      <c r="B8" s="25" t="s">
        <v>970</v>
      </c>
      <c r="C8" s="122">
        <f>SUM(C6:C7)</f>
        <v>31103340</v>
      </c>
      <c r="D8" s="122">
        <f t="shared" ref="D8:E8" si="0">SUM(D6:D7)</f>
        <v>0</v>
      </c>
      <c r="E8" s="122">
        <f t="shared" si="0"/>
        <v>0</v>
      </c>
      <c r="F8" s="122">
        <f>SUM(F6:F7)</f>
        <v>101466660</v>
      </c>
      <c r="G8" s="73" t="s">
        <v>0</v>
      </c>
      <c r="H8" s="73" t="s">
        <v>0</v>
      </c>
      <c r="I8" s="122">
        <f>SUM(I6:I7)</f>
        <v>-867727</v>
      </c>
      <c r="J8" s="122">
        <f>SUM(J6:J7)</f>
        <v>16855336</v>
      </c>
      <c r="K8" s="122">
        <f>SUM(K6:K7)</f>
        <v>-5596552</v>
      </c>
      <c r="L8" s="122">
        <f t="shared" ref="L8:R8" si="1">SUM(L6:L7)</f>
        <v>0</v>
      </c>
      <c r="M8" s="122">
        <f t="shared" si="1"/>
        <v>0</v>
      </c>
      <c r="N8" s="122">
        <f t="shared" si="1"/>
        <v>0</v>
      </c>
      <c r="O8" s="122">
        <f t="shared" si="1"/>
        <v>0</v>
      </c>
      <c r="P8" s="122">
        <f t="shared" si="1"/>
        <v>0</v>
      </c>
      <c r="Q8" s="122">
        <f t="shared" si="1"/>
        <v>0</v>
      </c>
      <c r="R8" s="122">
        <f t="shared" si="1"/>
        <v>0</v>
      </c>
      <c r="S8" s="137">
        <f>SUM(S6:S7)</f>
        <v>142961057</v>
      </c>
      <c r="T8" s="32"/>
    </row>
    <row r="9" spans="1:20" x14ac:dyDescent="0.25">
      <c r="A9" s="35" t="s">
        <v>886</v>
      </c>
      <c r="B9" s="19" t="s">
        <v>0</v>
      </c>
      <c r="C9" s="22" t="s">
        <v>0</v>
      </c>
      <c r="D9" s="22" t="s">
        <v>0</v>
      </c>
      <c r="E9" s="22" t="s">
        <v>0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38"/>
      <c r="T9" s="32"/>
    </row>
    <row r="10" spans="1:20" x14ac:dyDescent="0.25">
      <c r="A10" s="36" t="s">
        <v>887</v>
      </c>
      <c r="B10" s="19" t="s">
        <v>888</v>
      </c>
      <c r="C10" s="71"/>
      <c r="D10" s="71" t="s">
        <v>0</v>
      </c>
      <c r="E10" s="71" t="s">
        <v>0</v>
      </c>
      <c r="F10" s="126">
        <v>9980000</v>
      </c>
      <c r="G10" s="71" t="s">
        <v>0</v>
      </c>
      <c r="H10" s="71" t="s">
        <v>0</v>
      </c>
      <c r="I10" s="71" t="s">
        <v>0</v>
      </c>
      <c r="J10" s="74" t="s">
        <v>0</v>
      </c>
      <c r="K10" s="74" t="s">
        <v>0</v>
      </c>
      <c r="L10" s="71" t="s">
        <v>0</v>
      </c>
      <c r="M10" s="71" t="s">
        <v>0</v>
      </c>
      <c r="N10" s="71" t="s">
        <v>0</v>
      </c>
      <c r="O10" s="71" t="s">
        <v>0</v>
      </c>
      <c r="P10" s="71" t="s">
        <v>0</v>
      </c>
      <c r="Q10" s="71" t="s">
        <v>0</v>
      </c>
      <c r="R10" s="71" t="s">
        <v>0</v>
      </c>
      <c r="S10" s="132">
        <f>SUM(C10:R10)</f>
        <v>9980000</v>
      </c>
      <c r="T10" s="32"/>
    </row>
    <row r="11" spans="1:20" x14ac:dyDescent="0.25">
      <c r="A11" s="18" t="s">
        <v>889</v>
      </c>
      <c r="B11" s="19" t="s">
        <v>890</v>
      </c>
      <c r="C11" s="126">
        <v>-30480000</v>
      </c>
      <c r="D11" s="71" t="s">
        <v>0</v>
      </c>
      <c r="E11" s="71" t="s">
        <v>0</v>
      </c>
      <c r="F11" s="71" t="s">
        <v>0</v>
      </c>
      <c r="G11" s="71" t="s">
        <v>0</v>
      </c>
      <c r="H11" s="71" t="s">
        <v>0</v>
      </c>
      <c r="I11" s="71" t="s">
        <v>0</v>
      </c>
      <c r="J11" s="74" t="s">
        <v>0</v>
      </c>
      <c r="K11" s="74" t="s">
        <v>0</v>
      </c>
      <c r="L11" s="71" t="s">
        <v>0</v>
      </c>
      <c r="M11" s="71" t="s">
        <v>0</v>
      </c>
      <c r="N11" s="71" t="s">
        <v>0</v>
      </c>
      <c r="O11" s="71" t="s">
        <v>0</v>
      </c>
      <c r="P11" s="71" t="s">
        <v>0</v>
      </c>
      <c r="Q11" s="71" t="s">
        <v>0</v>
      </c>
      <c r="R11" s="71" t="s">
        <v>0</v>
      </c>
      <c r="S11" s="132">
        <f>SUM(C11:R11)</f>
        <v>-30480000</v>
      </c>
      <c r="T11" s="32"/>
    </row>
    <row r="12" spans="1:20" x14ac:dyDescent="0.25">
      <c r="A12" s="18" t="s">
        <v>891</v>
      </c>
      <c r="B12" s="19" t="s">
        <v>892</v>
      </c>
      <c r="C12" s="71" t="s">
        <v>0</v>
      </c>
      <c r="D12" s="71" t="s">
        <v>0</v>
      </c>
      <c r="E12" s="71" t="s">
        <v>0</v>
      </c>
      <c r="F12" s="71" t="s">
        <v>0</v>
      </c>
      <c r="G12" s="71" t="s">
        <v>0</v>
      </c>
      <c r="H12" s="71" t="s">
        <v>0</v>
      </c>
      <c r="I12" s="74" t="s">
        <v>0</v>
      </c>
      <c r="J12" s="74" t="s">
        <v>0</v>
      </c>
      <c r="K12" s="74" t="s">
        <v>0</v>
      </c>
      <c r="L12" s="71" t="s">
        <v>0</v>
      </c>
      <c r="M12" s="71" t="s">
        <v>0</v>
      </c>
      <c r="N12" s="71" t="s">
        <v>0</v>
      </c>
      <c r="O12" s="71" t="s">
        <v>0</v>
      </c>
      <c r="P12" s="71" t="s">
        <v>0</v>
      </c>
      <c r="Q12" s="71" t="s">
        <v>0</v>
      </c>
      <c r="R12" s="71" t="s">
        <v>0</v>
      </c>
      <c r="S12" s="132">
        <f t="shared" ref="S12:S32" si="2">SUM(C12:R12)</f>
        <v>0</v>
      </c>
      <c r="T12" s="32"/>
    </row>
    <row r="13" spans="1:20" x14ac:dyDescent="0.25">
      <c r="A13" s="18" t="s">
        <v>893</v>
      </c>
      <c r="B13" s="19" t="s">
        <v>894</v>
      </c>
      <c r="C13" s="71" t="s">
        <v>0</v>
      </c>
      <c r="D13" s="71" t="s">
        <v>0</v>
      </c>
      <c r="E13" s="71" t="s">
        <v>0</v>
      </c>
      <c r="F13" s="71" t="s">
        <v>0</v>
      </c>
      <c r="G13" s="71" t="s">
        <v>0</v>
      </c>
      <c r="H13" s="71" t="s">
        <v>0</v>
      </c>
      <c r="I13" s="71" t="s">
        <v>0</v>
      </c>
      <c r="J13" s="71" t="s">
        <v>0</v>
      </c>
      <c r="K13" s="71" t="s">
        <v>0</v>
      </c>
      <c r="L13" s="71" t="s">
        <v>0</v>
      </c>
      <c r="M13" s="71" t="s">
        <v>0</v>
      </c>
      <c r="N13" s="71" t="s">
        <v>0</v>
      </c>
      <c r="O13" s="71" t="s">
        <v>0</v>
      </c>
      <c r="P13" s="71" t="s">
        <v>0</v>
      </c>
      <c r="Q13" s="71" t="s">
        <v>0</v>
      </c>
      <c r="R13" s="71" t="s">
        <v>0</v>
      </c>
      <c r="S13" s="132">
        <f t="shared" si="2"/>
        <v>0</v>
      </c>
      <c r="T13" s="32"/>
    </row>
    <row r="14" spans="1:20" ht="22.5" customHeight="1" x14ac:dyDescent="0.25">
      <c r="A14" s="18" t="s">
        <v>895</v>
      </c>
      <c r="B14" s="19" t="s">
        <v>896</v>
      </c>
      <c r="C14" s="71" t="s">
        <v>0</v>
      </c>
      <c r="D14" s="71" t="s">
        <v>0</v>
      </c>
      <c r="E14" s="71" t="s">
        <v>0</v>
      </c>
      <c r="F14" s="71" t="s">
        <v>0</v>
      </c>
      <c r="G14" s="71" t="s">
        <v>0</v>
      </c>
      <c r="H14" s="71" t="s">
        <v>0</v>
      </c>
      <c r="I14" s="71" t="s">
        <v>0</v>
      </c>
      <c r="J14" s="71" t="s">
        <v>0</v>
      </c>
      <c r="K14" s="71" t="s">
        <v>0</v>
      </c>
      <c r="L14" s="71" t="s">
        <v>0</v>
      </c>
      <c r="M14" s="71" t="s">
        <v>0</v>
      </c>
      <c r="N14" s="71" t="s">
        <v>0</v>
      </c>
      <c r="O14" s="71" t="s">
        <v>0</v>
      </c>
      <c r="P14" s="71" t="s">
        <v>0</v>
      </c>
      <c r="Q14" s="71" t="s">
        <v>0</v>
      </c>
      <c r="R14" s="71" t="s">
        <v>0</v>
      </c>
      <c r="S14" s="132">
        <f t="shared" si="2"/>
        <v>0</v>
      </c>
      <c r="T14" s="32"/>
    </row>
    <row r="15" spans="1:20" x14ac:dyDescent="0.25">
      <c r="A15" s="35" t="s">
        <v>897</v>
      </c>
      <c r="B15" s="7" t="s">
        <v>0</v>
      </c>
      <c r="C15" s="22" t="s">
        <v>0</v>
      </c>
      <c r="D15" s="22" t="s">
        <v>0</v>
      </c>
      <c r="E15" s="22" t="s">
        <v>0</v>
      </c>
      <c r="F15" s="22" t="s">
        <v>0</v>
      </c>
      <c r="G15" s="22" t="s">
        <v>0</v>
      </c>
      <c r="H15" s="22" t="s">
        <v>0</v>
      </c>
      <c r="I15" s="22" t="s">
        <v>0</v>
      </c>
      <c r="J15" s="22" t="s">
        <v>0</v>
      </c>
      <c r="K15" s="22" t="s">
        <v>0</v>
      </c>
      <c r="L15" s="22" t="s">
        <v>0</v>
      </c>
      <c r="M15" s="22" t="s">
        <v>0</v>
      </c>
      <c r="N15" s="22" t="s">
        <v>0</v>
      </c>
      <c r="O15" s="22" t="s">
        <v>0</v>
      </c>
      <c r="P15" s="22" t="s">
        <v>0</v>
      </c>
      <c r="Q15" s="22" t="s">
        <v>0</v>
      </c>
      <c r="R15" s="22" t="s">
        <v>0</v>
      </c>
      <c r="S15" s="132">
        <f t="shared" si="2"/>
        <v>0</v>
      </c>
      <c r="T15" s="32"/>
    </row>
    <row r="16" spans="1:20" x14ac:dyDescent="0.25">
      <c r="A16" s="18" t="s">
        <v>898</v>
      </c>
      <c r="B16" s="25" t="s">
        <v>969</v>
      </c>
      <c r="C16" s="71" t="s">
        <v>0</v>
      </c>
      <c r="D16" s="71" t="s">
        <v>0</v>
      </c>
      <c r="E16" s="71" t="s">
        <v>0</v>
      </c>
      <c r="F16" s="71" t="s">
        <v>0</v>
      </c>
      <c r="G16" s="71" t="s">
        <v>0</v>
      </c>
      <c r="H16" s="127">
        <v>50854083</v>
      </c>
      <c r="I16" s="67" t="s">
        <v>0</v>
      </c>
      <c r="J16" s="74" t="s">
        <v>0</v>
      </c>
      <c r="K16" s="74" t="s">
        <v>0</v>
      </c>
      <c r="L16" s="74" t="s">
        <v>0</v>
      </c>
      <c r="M16" s="74" t="s">
        <v>0</v>
      </c>
      <c r="N16" s="71" t="s">
        <v>0</v>
      </c>
      <c r="O16" s="71" t="s">
        <v>0</v>
      </c>
      <c r="P16" s="71" t="s">
        <v>0</v>
      </c>
      <c r="Q16" s="71" t="s">
        <v>0</v>
      </c>
      <c r="R16" s="71" t="s">
        <v>0</v>
      </c>
      <c r="S16" s="132">
        <f t="shared" si="2"/>
        <v>50854083</v>
      </c>
      <c r="T16" s="32"/>
    </row>
    <row r="17" spans="1:20" x14ac:dyDescent="0.25">
      <c r="A17" s="18" t="s">
        <v>899</v>
      </c>
      <c r="B17" s="25" t="s">
        <v>968</v>
      </c>
      <c r="C17" s="71" t="s">
        <v>0</v>
      </c>
      <c r="D17" s="71" t="s">
        <v>0</v>
      </c>
      <c r="E17" s="71" t="s">
        <v>0</v>
      </c>
      <c r="F17" s="71" t="s">
        <v>0</v>
      </c>
      <c r="G17" s="71" t="s">
        <v>0</v>
      </c>
      <c r="H17" s="67" t="s">
        <v>0</v>
      </c>
      <c r="I17" s="75" t="s">
        <v>0</v>
      </c>
      <c r="J17" s="74" t="s">
        <v>0</v>
      </c>
      <c r="K17" s="74" t="s">
        <v>0</v>
      </c>
      <c r="L17" s="74" t="s">
        <v>0</v>
      </c>
      <c r="M17" s="74" t="s">
        <v>0</v>
      </c>
      <c r="N17" s="71" t="s">
        <v>0</v>
      </c>
      <c r="O17" s="71" t="s">
        <v>0</v>
      </c>
      <c r="P17" s="71" t="s">
        <v>0</v>
      </c>
      <c r="Q17" s="71" t="s">
        <v>0</v>
      </c>
      <c r="R17" s="71" t="s">
        <v>0</v>
      </c>
      <c r="S17" s="124">
        <f t="shared" si="2"/>
        <v>0</v>
      </c>
      <c r="T17" s="32"/>
    </row>
    <row r="18" spans="1:20" x14ac:dyDescent="0.25">
      <c r="A18" s="35" t="s">
        <v>900</v>
      </c>
      <c r="B18" s="7" t="s">
        <v>0</v>
      </c>
      <c r="C18" s="22" t="s">
        <v>0</v>
      </c>
      <c r="D18" s="22" t="s">
        <v>0</v>
      </c>
      <c r="E18" s="22" t="s">
        <v>0</v>
      </c>
      <c r="F18" s="22" t="s">
        <v>0</v>
      </c>
      <c r="G18" s="22" t="s">
        <v>0</v>
      </c>
      <c r="H18" s="22" t="s">
        <v>0</v>
      </c>
      <c r="I18" s="22" t="s">
        <v>0</v>
      </c>
      <c r="J18" s="22" t="s">
        <v>0</v>
      </c>
      <c r="K18" s="22" t="s">
        <v>0</v>
      </c>
      <c r="L18" s="22" t="s">
        <v>0</v>
      </c>
      <c r="M18" s="22" t="s">
        <v>0</v>
      </c>
      <c r="N18" s="22" t="s">
        <v>0</v>
      </c>
      <c r="O18" s="22" t="s">
        <v>0</v>
      </c>
      <c r="P18" s="22" t="s">
        <v>0</v>
      </c>
      <c r="Q18" s="22" t="s">
        <v>0</v>
      </c>
      <c r="R18" s="22" t="s">
        <v>0</v>
      </c>
      <c r="S18" s="124">
        <f t="shared" si="2"/>
        <v>0</v>
      </c>
      <c r="T18" s="32" t="s">
        <v>0</v>
      </c>
    </row>
    <row r="19" spans="1:20" x14ac:dyDescent="0.25">
      <c r="A19" s="18" t="s">
        <v>901</v>
      </c>
      <c r="B19" s="19" t="s">
        <v>902</v>
      </c>
      <c r="C19" s="71" t="s">
        <v>0</v>
      </c>
      <c r="D19" s="71" t="s">
        <v>0</v>
      </c>
      <c r="E19" s="71" t="s">
        <v>0</v>
      </c>
      <c r="F19" s="71" t="s">
        <v>0</v>
      </c>
      <c r="G19" s="71" t="s">
        <v>0</v>
      </c>
      <c r="H19" s="71" t="s">
        <v>0</v>
      </c>
      <c r="I19" s="71" t="s">
        <v>0</v>
      </c>
      <c r="J19" s="71" t="s">
        <v>0</v>
      </c>
      <c r="K19" s="71" t="s">
        <v>0</v>
      </c>
      <c r="L19" s="71" t="s">
        <v>0</v>
      </c>
      <c r="M19" s="71" t="s">
        <v>0</v>
      </c>
      <c r="N19" s="71" t="s">
        <v>0</v>
      </c>
      <c r="O19" s="71" t="s">
        <v>0</v>
      </c>
      <c r="P19" s="71" t="s">
        <v>0</v>
      </c>
      <c r="Q19" s="71" t="s">
        <v>0</v>
      </c>
      <c r="R19" s="71" t="s">
        <v>0</v>
      </c>
      <c r="S19" s="124">
        <f t="shared" si="2"/>
        <v>0</v>
      </c>
      <c r="T19" s="32" t="s">
        <v>0</v>
      </c>
    </row>
    <row r="20" spans="1:20" x14ac:dyDescent="0.25">
      <c r="A20" s="18" t="s">
        <v>903</v>
      </c>
      <c r="B20" s="78" t="s">
        <v>904</v>
      </c>
      <c r="C20" s="71" t="s">
        <v>0</v>
      </c>
      <c r="D20" s="71" t="s">
        <v>0</v>
      </c>
      <c r="E20" s="71" t="s">
        <v>0</v>
      </c>
      <c r="F20" s="71" t="s">
        <v>0</v>
      </c>
      <c r="G20" s="71" t="s">
        <v>0</v>
      </c>
      <c r="H20" s="71" t="s">
        <v>0</v>
      </c>
      <c r="I20" s="71" t="s">
        <v>0</v>
      </c>
      <c r="J20" s="71" t="s">
        <v>0</v>
      </c>
      <c r="K20" s="71" t="s">
        <v>0</v>
      </c>
      <c r="L20" s="71" t="s">
        <v>0</v>
      </c>
      <c r="M20" s="71" t="s">
        <v>0</v>
      </c>
      <c r="N20" s="71" t="s">
        <v>0</v>
      </c>
      <c r="O20" s="71" t="s">
        <v>0</v>
      </c>
      <c r="P20" s="71" t="s">
        <v>0</v>
      </c>
      <c r="Q20" s="71" t="s">
        <v>0</v>
      </c>
      <c r="R20" s="71" t="s">
        <v>0</v>
      </c>
      <c r="S20" s="124">
        <f t="shared" si="2"/>
        <v>0</v>
      </c>
      <c r="T20" s="32"/>
    </row>
    <row r="21" spans="1:20" ht="22.5" x14ac:dyDescent="0.25">
      <c r="A21" s="18" t="s">
        <v>905</v>
      </c>
      <c r="B21" s="79" t="s">
        <v>906</v>
      </c>
      <c r="C21" s="71" t="s">
        <v>0</v>
      </c>
      <c r="D21" s="71" t="s">
        <v>0</v>
      </c>
      <c r="E21" s="71" t="s">
        <v>0</v>
      </c>
      <c r="F21" s="71" t="s">
        <v>0</v>
      </c>
      <c r="G21" s="71" t="s">
        <v>0</v>
      </c>
      <c r="H21" s="71" t="s">
        <v>0</v>
      </c>
      <c r="I21" s="71" t="s">
        <v>0</v>
      </c>
      <c r="J21" s="71" t="s">
        <v>0</v>
      </c>
      <c r="K21" s="71" t="s">
        <v>0</v>
      </c>
      <c r="L21" s="71" t="s">
        <v>0</v>
      </c>
      <c r="M21" s="71" t="s">
        <v>0</v>
      </c>
      <c r="N21" s="71" t="s">
        <v>0</v>
      </c>
      <c r="O21" s="71" t="s">
        <v>0</v>
      </c>
      <c r="P21" s="71" t="s">
        <v>0</v>
      </c>
      <c r="Q21" s="71" t="s">
        <v>0</v>
      </c>
      <c r="R21" s="71" t="s">
        <v>0</v>
      </c>
      <c r="S21" s="124">
        <f t="shared" si="2"/>
        <v>0</v>
      </c>
      <c r="T21" s="32"/>
    </row>
    <row r="22" spans="1:20" ht="22.5" x14ac:dyDescent="0.25">
      <c r="A22" s="36" t="s">
        <v>907</v>
      </c>
      <c r="B22" s="79" t="s">
        <v>908</v>
      </c>
      <c r="C22" s="71" t="s">
        <v>0</v>
      </c>
      <c r="D22" s="71" t="s">
        <v>0</v>
      </c>
      <c r="E22" s="71" t="s">
        <v>0</v>
      </c>
      <c r="F22" s="71" t="s">
        <v>0</v>
      </c>
      <c r="G22" s="71" t="s">
        <v>0</v>
      </c>
      <c r="H22" s="71" t="s">
        <v>0</v>
      </c>
      <c r="I22" s="71" t="s">
        <v>0</v>
      </c>
      <c r="J22" s="71" t="s">
        <v>0</v>
      </c>
      <c r="K22" s="71" t="s">
        <v>0</v>
      </c>
      <c r="L22" s="71" t="s">
        <v>0</v>
      </c>
      <c r="M22" s="71" t="s">
        <v>0</v>
      </c>
      <c r="N22" s="71" t="s">
        <v>0</v>
      </c>
      <c r="O22" s="71" t="s">
        <v>0</v>
      </c>
      <c r="P22" s="71" t="s">
        <v>0</v>
      </c>
      <c r="Q22" s="71" t="s">
        <v>0</v>
      </c>
      <c r="R22" s="71" t="s">
        <v>0</v>
      </c>
      <c r="S22" s="124">
        <f t="shared" si="2"/>
        <v>0</v>
      </c>
      <c r="T22" s="32"/>
    </row>
    <row r="23" spans="1:20" ht="22.5" x14ac:dyDescent="0.25">
      <c r="A23" s="36" t="s">
        <v>909</v>
      </c>
      <c r="B23" s="79" t="s">
        <v>704</v>
      </c>
      <c r="C23" s="71" t="s">
        <v>0</v>
      </c>
      <c r="D23" s="71" t="s">
        <v>0</v>
      </c>
      <c r="E23" s="71" t="s">
        <v>0</v>
      </c>
      <c r="F23" s="71" t="s">
        <v>0</v>
      </c>
      <c r="G23" s="71" t="s">
        <v>0</v>
      </c>
      <c r="H23" s="71" t="s">
        <v>0</v>
      </c>
      <c r="I23" s="71" t="s">
        <v>0</v>
      </c>
      <c r="J23" s="71" t="s">
        <v>0</v>
      </c>
      <c r="K23" s="71" t="s">
        <v>0</v>
      </c>
      <c r="L23" s="71" t="s">
        <v>0</v>
      </c>
      <c r="M23" s="71" t="s">
        <v>0</v>
      </c>
      <c r="N23" s="71" t="s">
        <v>0</v>
      </c>
      <c r="O23" s="71" t="s">
        <v>0</v>
      </c>
      <c r="P23" s="71" t="s">
        <v>0</v>
      </c>
      <c r="Q23" s="71" t="s">
        <v>0</v>
      </c>
      <c r="R23" s="71" t="s">
        <v>0</v>
      </c>
      <c r="S23" s="124">
        <f t="shared" si="2"/>
        <v>0</v>
      </c>
      <c r="T23" s="32"/>
    </row>
    <row r="24" spans="1:20" ht="22.5" x14ac:dyDescent="0.25">
      <c r="A24" s="36" t="s">
        <v>910</v>
      </c>
      <c r="B24" s="79" t="s">
        <v>706</v>
      </c>
      <c r="C24" s="71" t="s">
        <v>0</v>
      </c>
      <c r="D24" s="71" t="s">
        <v>0</v>
      </c>
      <c r="E24" s="71" t="s">
        <v>0</v>
      </c>
      <c r="F24" s="71" t="s">
        <v>0</v>
      </c>
      <c r="G24" s="71" t="s">
        <v>0</v>
      </c>
      <c r="H24" s="71" t="s">
        <v>0</v>
      </c>
      <c r="I24" s="71" t="s">
        <v>0</v>
      </c>
      <c r="J24" s="71" t="s">
        <v>0</v>
      </c>
      <c r="K24" s="71" t="s">
        <v>0</v>
      </c>
      <c r="L24" s="71" t="s">
        <v>0</v>
      </c>
      <c r="M24" s="71" t="s">
        <v>0</v>
      </c>
      <c r="N24" s="71" t="s">
        <v>0</v>
      </c>
      <c r="O24" s="71" t="s">
        <v>0</v>
      </c>
      <c r="P24" s="71" t="s">
        <v>0</v>
      </c>
      <c r="Q24" s="71" t="s">
        <v>0</v>
      </c>
      <c r="R24" s="71" t="s">
        <v>0</v>
      </c>
      <c r="S24" s="124">
        <f t="shared" si="2"/>
        <v>0</v>
      </c>
      <c r="T24" s="32"/>
    </row>
    <row r="25" spans="1:20" ht="22.5" x14ac:dyDescent="0.25">
      <c r="A25" s="36" t="s">
        <v>911</v>
      </c>
      <c r="B25" s="79" t="s">
        <v>708</v>
      </c>
      <c r="C25" s="71" t="s">
        <v>0</v>
      </c>
      <c r="D25" s="71" t="s">
        <v>0</v>
      </c>
      <c r="E25" s="71" t="s">
        <v>0</v>
      </c>
      <c r="F25" s="71" t="s">
        <v>0</v>
      </c>
      <c r="G25" s="71" t="s">
        <v>0</v>
      </c>
      <c r="H25" s="71" t="s">
        <v>0</v>
      </c>
      <c r="I25" s="71" t="s">
        <v>0</v>
      </c>
      <c r="J25" s="71" t="s">
        <v>0</v>
      </c>
      <c r="K25" s="71" t="s">
        <v>0</v>
      </c>
      <c r="L25" s="71" t="s">
        <v>0</v>
      </c>
      <c r="M25" s="71" t="s">
        <v>0</v>
      </c>
      <c r="N25" s="71" t="s">
        <v>0</v>
      </c>
      <c r="O25" s="71" t="s">
        <v>0</v>
      </c>
      <c r="P25" s="71" t="s">
        <v>0</v>
      </c>
      <c r="Q25" s="71" t="s">
        <v>0</v>
      </c>
      <c r="R25" s="71" t="s">
        <v>0</v>
      </c>
      <c r="S25" s="124">
        <f t="shared" si="2"/>
        <v>0</v>
      </c>
      <c r="T25" s="32"/>
    </row>
    <row r="26" spans="1:20" ht="22.5" x14ac:dyDescent="0.25">
      <c r="A26" s="36" t="s">
        <v>912</v>
      </c>
      <c r="B26" s="79" t="s">
        <v>710</v>
      </c>
      <c r="C26" s="71"/>
      <c r="D26" s="71" t="s">
        <v>0</v>
      </c>
      <c r="E26" s="71" t="s">
        <v>0</v>
      </c>
      <c r="F26" s="71" t="s">
        <v>0</v>
      </c>
      <c r="G26" s="71" t="s">
        <v>0</v>
      </c>
      <c r="H26" s="71" t="s">
        <v>0</v>
      </c>
      <c r="I26" s="71" t="s">
        <v>0</v>
      </c>
      <c r="J26" s="71" t="s">
        <v>0</v>
      </c>
      <c r="K26" s="71" t="s">
        <v>0</v>
      </c>
      <c r="L26" s="71" t="s">
        <v>0</v>
      </c>
      <c r="M26" s="71" t="s">
        <v>0</v>
      </c>
      <c r="N26" s="71" t="s">
        <v>0</v>
      </c>
      <c r="O26" s="71" t="s">
        <v>0</v>
      </c>
      <c r="P26" s="71" t="s">
        <v>0</v>
      </c>
      <c r="Q26" s="71" t="s">
        <v>0</v>
      </c>
      <c r="R26" s="71" t="s">
        <v>0</v>
      </c>
      <c r="S26" s="124">
        <f t="shared" si="2"/>
        <v>0</v>
      </c>
      <c r="T26" s="32"/>
    </row>
    <row r="27" spans="1:20" ht="22.5" x14ac:dyDescent="0.25">
      <c r="A27" s="36" t="s">
        <v>913</v>
      </c>
      <c r="B27" s="79" t="s">
        <v>712</v>
      </c>
      <c r="C27" s="71" t="s">
        <v>0</v>
      </c>
      <c r="D27" s="71" t="s">
        <v>0</v>
      </c>
      <c r="E27" s="71" t="s">
        <v>0</v>
      </c>
      <c r="F27" s="71" t="s">
        <v>0</v>
      </c>
      <c r="G27" s="71" t="s">
        <v>0</v>
      </c>
      <c r="H27" s="71" t="s">
        <v>0</v>
      </c>
      <c r="I27" s="71" t="s">
        <v>0</v>
      </c>
      <c r="J27" s="71" t="s">
        <v>0</v>
      </c>
      <c r="K27" s="71" t="s">
        <v>0</v>
      </c>
      <c r="L27" s="71" t="s">
        <v>0</v>
      </c>
      <c r="M27" s="71" t="s">
        <v>0</v>
      </c>
      <c r="N27" s="71" t="s">
        <v>0</v>
      </c>
      <c r="O27" s="71" t="s">
        <v>0</v>
      </c>
      <c r="P27" s="71" t="s">
        <v>0</v>
      </c>
      <c r="Q27" s="71" t="s">
        <v>0</v>
      </c>
      <c r="R27" s="71" t="s">
        <v>0</v>
      </c>
      <c r="S27" s="124">
        <f t="shared" si="2"/>
        <v>0</v>
      </c>
      <c r="T27" s="32"/>
    </row>
    <row r="28" spans="1:20" ht="22.5" x14ac:dyDescent="0.25">
      <c r="A28" s="36" t="s">
        <v>914</v>
      </c>
      <c r="B28" s="79" t="s">
        <v>714</v>
      </c>
      <c r="C28" s="71" t="s">
        <v>0</v>
      </c>
      <c r="D28" s="71" t="s">
        <v>0</v>
      </c>
      <c r="E28" s="71" t="s">
        <v>0</v>
      </c>
      <c r="F28" s="71" t="s">
        <v>0</v>
      </c>
      <c r="G28" s="71" t="s">
        <v>0</v>
      </c>
      <c r="H28" s="71" t="s">
        <v>0</v>
      </c>
      <c r="I28" s="71" t="s">
        <v>0</v>
      </c>
      <c r="J28" s="71" t="s">
        <v>0</v>
      </c>
      <c r="K28" s="71" t="s">
        <v>0</v>
      </c>
      <c r="L28" s="71" t="s">
        <v>0</v>
      </c>
      <c r="M28" s="71" t="s">
        <v>0</v>
      </c>
      <c r="N28" s="71" t="s">
        <v>0</v>
      </c>
      <c r="O28" s="71" t="s">
        <v>0</v>
      </c>
      <c r="P28" s="71" t="s">
        <v>0</v>
      </c>
      <c r="Q28" s="71" t="s">
        <v>0</v>
      </c>
      <c r="R28" s="71" t="s">
        <v>0</v>
      </c>
      <c r="S28" s="124">
        <f t="shared" si="2"/>
        <v>0</v>
      </c>
      <c r="T28" s="32"/>
    </row>
    <row r="29" spans="1:20" ht="22.5" x14ac:dyDescent="0.25">
      <c r="A29" s="36" t="s">
        <v>915</v>
      </c>
      <c r="B29" s="79" t="s">
        <v>916</v>
      </c>
      <c r="C29" s="71" t="s">
        <v>0</v>
      </c>
      <c r="D29" s="71" t="s">
        <v>0</v>
      </c>
      <c r="E29" s="71" t="s">
        <v>0</v>
      </c>
      <c r="F29" s="71" t="s">
        <v>0</v>
      </c>
      <c r="G29" s="71" t="s">
        <v>0</v>
      </c>
      <c r="H29" s="71" t="s">
        <v>0</v>
      </c>
      <c r="I29" s="71" t="s">
        <v>0</v>
      </c>
      <c r="J29" s="71" t="s">
        <v>0</v>
      </c>
      <c r="K29" s="71" t="s">
        <v>0</v>
      </c>
      <c r="L29" s="71" t="s">
        <v>0</v>
      </c>
      <c r="M29" s="71" t="s">
        <v>0</v>
      </c>
      <c r="N29" s="71" t="s">
        <v>0</v>
      </c>
      <c r="O29" s="71" t="s">
        <v>0</v>
      </c>
      <c r="P29" s="71" t="s">
        <v>0</v>
      </c>
      <c r="Q29" s="71" t="s">
        <v>0</v>
      </c>
      <c r="R29" s="71" t="s">
        <v>0</v>
      </c>
      <c r="S29" s="124">
        <f t="shared" si="2"/>
        <v>0</v>
      </c>
      <c r="T29" s="32"/>
    </row>
    <row r="30" spans="1:20" ht="22.5" x14ac:dyDescent="0.25">
      <c r="A30" s="36" t="s">
        <v>917</v>
      </c>
      <c r="B30" s="79" t="s">
        <v>718</v>
      </c>
      <c r="C30" s="71" t="s">
        <v>0</v>
      </c>
      <c r="D30" s="71" t="s">
        <v>0</v>
      </c>
      <c r="E30" s="71" t="s">
        <v>0</v>
      </c>
      <c r="F30" s="71" t="s">
        <v>0</v>
      </c>
      <c r="G30" s="71" t="s">
        <v>0</v>
      </c>
      <c r="H30" s="71" t="s">
        <v>0</v>
      </c>
      <c r="I30" s="71" t="s">
        <v>0</v>
      </c>
      <c r="J30" s="71" t="s">
        <v>0</v>
      </c>
      <c r="K30" s="71" t="s">
        <v>0</v>
      </c>
      <c r="L30" s="71" t="s">
        <v>0</v>
      </c>
      <c r="M30" s="71" t="s">
        <v>0</v>
      </c>
      <c r="N30" s="71" t="s">
        <v>0</v>
      </c>
      <c r="O30" s="71" t="s">
        <v>0</v>
      </c>
      <c r="P30" s="71" t="s">
        <v>0</v>
      </c>
      <c r="Q30" s="71" t="s">
        <v>0</v>
      </c>
      <c r="R30" s="71" t="s">
        <v>0</v>
      </c>
      <c r="S30" s="124">
        <f t="shared" si="2"/>
        <v>0</v>
      </c>
      <c r="T30" s="32"/>
    </row>
    <row r="31" spans="1:20" x14ac:dyDescent="0.25">
      <c r="A31" s="36" t="s">
        <v>918</v>
      </c>
      <c r="B31" s="79" t="s">
        <v>720</v>
      </c>
      <c r="C31" s="71" t="s">
        <v>0</v>
      </c>
      <c r="D31" s="71" t="s">
        <v>0</v>
      </c>
      <c r="E31" s="71" t="s">
        <v>0</v>
      </c>
      <c r="F31" s="71" t="s">
        <v>0</v>
      </c>
      <c r="G31" s="71" t="s">
        <v>0</v>
      </c>
      <c r="H31" s="71" t="s">
        <v>0</v>
      </c>
      <c r="I31" s="71" t="s">
        <v>0</v>
      </c>
      <c r="J31" s="71" t="s">
        <v>0</v>
      </c>
      <c r="K31" s="71" t="s">
        <v>0</v>
      </c>
      <c r="L31" s="71" t="s">
        <v>0</v>
      </c>
      <c r="M31" s="71" t="s">
        <v>0</v>
      </c>
      <c r="N31" s="71" t="s">
        <v>0</v>
      </c>
      <c r="O31" s="71" t="s">
        <v>0</v>
      </c>
      <c r="P31" s="71" t="s">
        <v>0</v>
      </c>
      <c r="Q31" s="71" t="s">
        <v>0</v>
      </c>
      <c r="R31" s="71" t="s">
        <v>0</v>
      </c>
      <c r="S31" s="124">
        <f t="shared" si="2"/>
        <v>0</v>
      </c>
      <c r="T31" s="32"/>
    </row>
    <row r="32" spans="1:20" x14ac:dyDescent="0.25">
      <c r="A32" s="36" t="s">
        <v>919</v>
      </c>
      <c r="B32" s="79" t="s">
        <v>722</v>
      </c>
      <c r="C32" s="71" t="s">
        <v>0</v>
      </c>
      <c r="D32" s="71" t="s">
        <v>0</v>
      </c>
      <c r="E32" s="71" t="s">
        <v>0</v>
      </c>
      <c r="F32" s="71" t="s">
        <v>0</v>
      </c>
      <c r="G32" s="71" t="s">
        <v>0</v>
      </c>
      <c r="H32" s="71" t="s">
        <v>0</v>
      </c>
      <c r="I32" s="71" t="s">
        <v>0</v>
      </c>
      <c r="J32" s="71" t="s">
        <v>0</v>
      </c>
      <c r="K32" s="71" t="s">
        <v>0</v>
      </c>
      <c r="L32" s="71" t="s">
        <v>0</v>
      </c>
      <c r="M32" s="71" t="s">
        <v>0</v>
      </c>
      <c r="N32" s="71" t="s">
        <v>0</v>
      </c>
      <c r="O32" s="71" t="s">
        <v>0</v>
      </c>
      <c r="P32" s="71" t="s">
        <v>0</v>
      </c>
      <c r="Q32" s="71" t="s">
        <v>0</v>
      </c>
      <c r="R32" s="71" t="s">
        <v>0</v>
      </c>
      <c r="S32" s="124">
        <f t="shared" si="2"/>
        <v>0</v>
      </c>
      <c r="T32" s="32"/>
    </row>
    <row r="33" spans="1:20" x14ac:dyDescent="0.25">
      <c r="A33" s="18" t="s">
        <v>920</v>
      </c>
      <c r="B33" s="7" t="s">
        <v>187</v>
      </c>
      <c r="C33" s="129" t="str">
        <f>C34</f>
        <v/>
      </c>
      <c r="D33" s="129" t="str">
        <f t="shared" ref="D33:I33" si="3">D34</f>
        <v/>
      </c>
      <c r="E33" s="129" t="str">
        <f t="shared" si="3"/>
        <v/>
      </c>
      <c r="F33" s="129" t="str">
        <f t="shared" si="3"/>
        <v/>
      </c>
      <c r="G33" s="129" t="str">
        <f t="shared" si="3"/>
        <v/>
      </c>
      <c r="H33" s="129" t="str">
        <f t="shared" si="3"/>
        <v/>
      </c>
      <c r="I33" s="129" t="str">
        <f t="shared" si="3"/>
        <v>867,727</v>
      </c>
      <c r="J33" s="129" t="str">
        <f t="shared" ref="J33" si="4">J34</f>
        <v/>
      </c>
      <c r="K33" s="129" t="str">
        <f t="shared" ref="K33" si="5">K34</f>
        <v>-867,727</v>
      </c>
      <c r="L33" s="129" t="str">
        <f t="shared" ref="L33" si="6">L34</f>
        <v/>
      </c>
      <c r="M33" s="129" t="str">
        <f t="shared" ref="M33" si="7">M34</f>
        <v/>
      </c>
      <c r="N33" s="129" t="str">
        <f t="shared" ref="N33" si="8">N34</f>
        <v/>
      </c>
      <c r="O33" s="129" t="str">
        <f t="shared" ref="O33" si="9">O34</f>
        <v/>
      </c>
      <c r="P33" s="129" t="str">
        <f t="shared" ref="P33" si="10">P34</f>
        <v/>
      </c>
      <c r="Q33" s="129" t="str">
        <f t="shared" ref="Q33" si="11">Q34</f>
        <v/>
      </c>
      <c r="R33" s="129" t="str">
        <f t="shared" ref="R33" si="12">R34</f>
        <v/>
      </c>
      <c r="S33" s="129" t="str">
        <f t="shared" ref="S33" si="13">S34</f>
        <v>0</v>
      </c>
      <c r="T33" s="32" t="s">
        <v>0</v>
      </c>
    </row>
    <row r="34" spans="1:20" x14ac:dyDescent="0.25">
      <c r="A34" s="18" t="s">
        <v>921</v>
      </c>
      <c r="B34" s="69" t="s">
        <v>963</v>
      </c>
      <c r="C34" s="81" t="s">
        <v>0</v>
      </c>
      <c r="D34" s="81" t="s">
        <v>0</v>
      </c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858</v>
      </c>
      <c r="J34" s="81" t="s">
        <v>0</v>
      </c>
      <c r="K34" s="81" t="s">
        <v>882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81" t="s">
        <v>0</v>
      </c>
      <c r="R34" s="81" t="s">
        <v>0</v>
      </c>
      <c r="S34" s="81" t="s">
        <v>167</v>
      </c>
      <c r="T34" s="32"/>
    </row>
    <row r="35" spans="1:20" x14ac:dyDescent="0.25">
      <c r="A35" s="6" t="s">
        <v>922</v>
      </c>
      <c r="B35" s="7" t="s">
        <v>0</v>
      </c>
      <c r="C35" s="22" t="s">
        <v>0</v>
      </c>
      <c r="D35" s="22" t="s">
        <v>0</v>
      </c>
      <c r="E35" s="22" t="s">
        <v>0</v>
      </c>
      <c r="F35" s="22" t="s">
        <v>0</v>
      </c>
      <c r="G35" s="22" t="s">
        <v>0</v>
      </c>
      <c r="H35" s="22" t="s">
        <v>0</v>
      </c>
      <c r="I35" s="22" t="s">
        <v>0</v>
      </c>
      <c r="J35" s="22" t="s">
        <v>0</v>
      </c>
      <c r="K35" s="22" t="s">
        <v>0</v>
      </c>
      <c r="L35" s="22" t="s">
        <v>0</v>
      </c>
      <c r="M35" s="22" t="s">
        <v>0</v>
      </c>
      <c r="N35" s="22" t="s">
        <v>0</v>
      </c>
      <c r="O35" s="22" t="s">
        <v>0</v>
      </c>
      <c r="P35" s="22" t="s">
        <v>0</v>
      </c>
      <c r="Q35" s="22" t="s">
        <v>0</v>
      </c>
      <c r="R35" s="22" t="s">
        <v>0</v>
      </c>
      <c r="S35" s="22" t="s">
        <v>0</v>
      </c>
      <c r="T35" s="32" t="s">
        <v>0</v>
      </c>
    </row>
    <row r="36" spans="1:20" x14ac:dyDescent="0.25">
      <c r="A36" s="18" t="s">
        <v>923</v>
      </c>
      <c r="B36" s="25" t="s">
        <v>967</v>
      </c>
      <c r="C36" s="131">
        <f>C8+C11</f>
        <v>623340</v>
      </c>
      <c r="D36" s="73" t="s">
        <v>0</v>
      </c>
      <c r="E36" s="73" t="s">
        <v>0</v>
      </c>
      <c r="F36" s="131">
        <f>F8+F10</f>
        <v>111446660</v>
      </c>
      <c r="G36" s="73" t="s">
        <v>0</v>
      </c>
      <c r="H36" s="131">
        <f>H16</f>
        <v>50854083</v>
      </c>
      <c r="I36" s="131">
        <f>I8+I33</f>
        <v>0</v>
      </c>
      <c r="J36" s="131">
        <f>J8</f>
        <v>16855336</v>
      </c>
      <c r="K36" s="131">
        <f>K8+K33</f>
        <v>-6464279</v>
      </c>
      <c r="L36" s="73" t="s">
        <v>0</v>
      </c>
      <c r="M36" s="73" t="s">
        <v>0</v>
      </c>
      <c r="N36" s="73" t="s">
        <v>0</v>
      </c>
      <c r="O36" s="73" t="s">
        <v>0</v>
      </c>
      <c r="P36" s="73" t="s">
        <v>0</v>
      </c>
      <c r="Q36" s="73" t="s">
        <v>0</v>
      </c>
      <c r="R36" s="73" t="s">
        <v>0</v>
      </c>
      <c r="S36" s="131">
        <f>SUM(C36:R36)</f>
        <v>173315140</v>
      </c>
      <c r="T36" s="32" t="s">
        <v>0</v>
      </c>
    </row>
    <row r="37" spans="1:20" x14ac:dyDescent="0.25">
      <c r="A37" s="70" t="s">
        <v>924</v>
      </c>
      <c r="B37" s="19" t="s">
        <v>0</v>
      </c>
      <c r="C37" s="66" t="s">
        <v>0</v>
      </c>
      <c r="D37" s="66"/>
      <c r="E37" s="66"/>
      <c r="F37" s="133"/>
      <c r="G37" s="133"/>
      <c r="H37" s="133"/>
      <c r="I37" s="133"/>
      <c r="J37" s="133"/>
      <c r="K37" s="133"/>
      <c r="L37" s="66" t="s">
        <v>0</v>
      </c>
      <c r="M37" s="66" t="s">
        <v>0</v>
      </c>
      <c r="N37" s="66" t="s">
        <v>0</v>
      </c>
      <c r="O37" s="66" t="s">
        <v>0</v>
      </c>
      <c r="P37" s="66" t="s">
        <v>0</v>
      </c>
      <c r="Q37" s="66" t="s">
        <v>0</v>
      </c>
      <c r="R37" s="66" t="s">
        <v>0</v>
      </c>
      <c r="S37" s="66"/>
      <c r="T37" s="32" t="s">
        <v>0</v>
      </c>
    </row>
    <row r="38" spans="1:20" x14ac:dyDescent="0.25">
      <c r="A38" s="18" t="s">
        <v>925</v>
      </c>
      <c r="B38" s="25" t="s">
        <v>926</v>
      </c>
      <c r="C38" s="71" t="s">
        <v>0</v>
      </c>
      <c r="D38" s="71" t="s">
        <v>0</v>
      </c>
      <c r="E38" s="71" t="s">
        <v>0</v>
      </c>
      <c r="F38" s="71" t="s">
        <v>0</v>
      </c>
      <c r="G38" s="71" t="s">
        <v>0</v>
      </c>
      <c r="H38" s="71" t="s">
        <v>0</v>
      </c>
      <c r="I38" s="71" t="s">
        <v>0</v>
      </c>
      <c r="J38" s="71" t="s">
        <v>0</v>
      </c>
      <c r="K38" s="71" t="s">
        <v>0</v>
      </c>
      <c r="L38" s="71" t="s">
        <v>0</v>
      </c>
      <c r="M38" s="71" t="s">
        <v>0</v>
      </c>
      <c r="N38" s="71" t="s">
        <v>0</v>
      </c>
      <c r="O38" s="71" t="s">
        <v>0</v>
      </c>
      <c r="P38" s="71" t="s">
        <v>0</v>
      </c>
      <c r="Q38" s="71" t="s">
        <v>0</v>
      </c>
      <c r="R38" s="71" t="s">
        <v>0</v>
      </c>
      <c r="S38" s="71" t="s">
        <v>0</v>
      </c>
      <c r="T38" s="32" t="s">
        <v>0</v>
      </c>
    </row>
    <row r="39" spans="1:20" ht="22.5" x14ac:dyDescent="0.25">
      <c r="A39" s="18" t="s">
        <v>927</v>
      </c>
      <c r="B39" s="19" t="s">
        <v>928</v>
      </c>
      <c r="C39" s="71" t="s">
        <v>0</v>
      </c>
      <c r="D39" s="71" t="s">
        <v>0</v>
      </c>
      <c r="E39" s="71" t="s">
        <v>0</v>
      </c>
      <c r="F39" s="71" t="s">
        <v>0</v>
      </c>
      <c r="G39" s="71" t="s">
        <v>0</v>
      </c>
      <c r="H39" s="71" t="s">
        <v>0</v>
      </c>
      <c r="I39" s="71" t="s">
        <v>0</v>
      </c>
      <c r="J39" s="71" t="s">
        <v>0</v>
      </c>
      <c r="K39" s="71" t="s">
        <v>0</v>
      </c>
      <c r="L39" s="71" t="s">
        <v>0</v>
      </c>
      <c r="M39" s="71" t="s">
        <v>0</v>
      </c>
      <c r="N39" s="71" t="s">
        <v>0</v>
      </c>
      <c r="O39" s="71" t="s">
        <v>0</v>
      </c>
      <c r="P39" s="71" t="s">
        <v>0</v>
      </c>
      <c r="Q39" s="71" t="s">
        <v>0</v>
      </c>
      <c r="R39" s="71" t="s">
        <v>0</v>
      </c>
      <c r="S39" s="71" t="s">
        <v>0</v>
      </c>
      <c r="T39" s="32"/>
    </row>
    <row r="40" spans="1:20" x14ac:dyDescent="0.25">
      <c r="A40" s="18" t="s">
        <v>929</v>
      </c>
      <c r="B40" s="25" t="s">
        <v>966</v>
      </c>
      <c r="C40" s="73" t="s">
        <v>0</v>
      </c>
      <c r="D40" s="73" t="s">
        <v>0</v>
      </c>
      <c r="E40" s="73" t="s">
        <v>0</v>
      </c>
      <c r="F40" s="73" t="s">
        <v>0</v>
      </c>
      <c r="G40" s="73" t="s">
        <v>0</v>
      </c>
      <c r="H40" s="73" t="s">
        <v>0</v>
      </c>
      <c r="I40" s="73" t="s">
        <v>0</v>
      </c>
      <c r="J40" s="73" t="s">
        <v>0</v>
      </c>
      <c r="K40" s="73" t="s">
        <v>0</v>
      </c>
      <c r="L40" s="73" t="s">
        <v>0</v>
      </c>
      <c r="M40" s="73" t="s">
        <v>0</v>
      </c>
      <c r="N40" s="73" t="s">
        <v>0</v>
      </c>
      <c r="O40" s="73" t="s">
        <v>0</v>
      </c>
      <c r="P40" s="73" t="s">
        <v>0</v>
      </c>
      <c r="Q40" s="73" t="s">
        <v>0</v>
      </c>
      <c r="R40" s="73" t="s">
        <v>0</v>
      </c>
      <c r="S40" s="73" t="s">
        <v>0</v>
      </c>
      <c r="T40" s="32"/>
    </row>
    <row r="41" spans="1:20" x14ac:dyDescent="0.25">
      <c r="A41" s="35" t="s">
        <v>930</v>
      </c>
      <c r="B41" s="19" t="s">
        <v>0</v>
      </c>
      <c r="C41" s="22" t="s">
        <v>0</v>
      </c>
      <c r="D41" s="22" t="s">
        <v>0</v>
      </c>
      <c r="E41" s="22" t="s">
        <v>0</v>
      </c>
      <c r="F41" s="22" t="s">
        <v>0</v>
      </c>
      <c r="G41" s="22" t="s">
        <v>0</v>
      </c>
      <c r="H41" s="22" t="s">
        <v>0</v>
      </c>
      <c r="I41" s="22" t="s">
        <v>0</v>
      </c>
      <c r="J41" s="22" t="s">
        <v>0</v>
      </c>
      <c r="K41" s="22" t="s">
        <v>0</v>
      </c>
      <c r="L41" s="22" t="s">
        <v>0</v>
      </c>
      <c r="M41" s="22" t="s">
        <v>0</v>
      </c>
      <c r="N41" s="22" t="s">
        <v>0</v>
      </c>
      <c r="O41" s="22" t="s">
        <v>0</v>
      </c>
      <c r="P41" s="22" t="s">
        <v>0</v>
      </c>
      <c r="Q41" s="22" t="s">
        <v>0</v>
      </c>
      <c r="R41" s="22" t="s">
        <v>0</v>
      </c>
      <c r="S41" s="22" t="s">
        <v>0</v>
      </c>
      <c r="T41" s="32" t="s">
        <v>0</v>
      </c>
    </row>
    <row r="42" spans="1:20" x14ac:dyDescent="0.25">
      <c r="A42" s="18" t="s">
        <v>931</v>
      </c>
      <c r="B42" s="19" t="s">
        <v>888</v>
      </c>
      <c r="C42" s="71" t="s">
        <v>0</v>
      </c>
      <c r="D42" s="71" t="s">
        <v>0</v>
      </c>
      <c r="E42" s="71" t="s">
        <v>0</v>
      </c>
      <c r="F42" s="71" t="s">
        <v>0</v>
      </c>
      <c r="G42" s="71" t="s">
        <v>0</v>
      </c>
      <c r="H42" s="71" t="s">
        <v>0</v>
      </c>
      <c r="I42" s="71" t="s">
        <v>0</v>
      </c>
      <c r="J42" s="71" t="s">
        <v>0</v>
      </c>
      <c r="K42" s="71" t="s">
        <v>0</v>
      </c>
      <c r="L42" s="71" t="s">
        <v>0</v>
      </c>
      <c r="M42" s="71" t="s">
        <v>0</v>
      </c>
      <c r="N42" s="71" t="s">
        <v>0</v>
      </c>
      <c r="O42" s="71" t="s">
        <v>0</v>
      </c>
      <c r="P42" s="71" t="s">
        <v>0</v>
      </c>
      <c r="Q42" s="71" t="s">
        <v>0</v>
      </c>
      <c r="R42" s="71" t="s">
        <v>0</v>
      </c>
      <c r="S42" s="71" t="s">
        <v>0</v>
      </c>
      <c r="T42" s="32"/>
    </row>
    <row r="43" spans="1:20" x14ac:dyDescent="0.25">
      <c r="A43" s="18" t="s">
        <v>932</v>
      </c>
      <c r="B43" s="19" t="s">
        <v>890</v>
      </c>
      <c r="C43" s="71" t="s">
        <v>0</v>
      </c>
      <c r="D43" s="71" t="s">
        <v>0</v>
      </c>
      <c r="E43" s="71" t="s">
        <v>0</v>
      </c>
      <c r="F43" s="71" t="s">
        <v>0</v>
      </c>
      <c r="G43" s="71" t="s">
        <v>0</v>
      </c>
      <c r="H43" s="71" t="s">
        <v>0</v>
      </c>
      <c r="I43" s="71" t="s">
        <v>0</v>
      </c>
      <c r="J43" s="71" t="s">
        <v>0</v>
      </c>
      <c r="K43" s="71" t="s">
        <v>0</v>
      </c>
      <c r="L43" s="71" t="s">
        <v>0</v>
      </c>
      <c r="M43" s="71" t="s">
        <v>0</v>
      </c>
      <c r="N43" s="71" t="s">
        <v>0</v>
      </c>
      <c r="O43" s="71" t="s">
        <v>0</v>
      </c>
      <c r="P43" s="71" t="s">
        <v>0</v>
      </c>
      <c r="Q43" s="71" t="s">
        <v>0</v>
      </c>
      <c r="R43" s="71" t="s">
        <v>0</v>
      </c>
      <c r="S43" s="71" t="s">
        <v>0</v>
      </c>
      <c r="T43" s="32"/>
    </row>
    <row r="44" spans="1:20" x14ac:dyDescent="0.25">
      <c r="A44" s="18" t="s">
        <v>933</v>
      </c>
      <c r="B44" s="19" t="s">
        <v>892</v>
      </c>
      <c r="C44" s="71" t="s">
        <v>0</v>
      </c>
      <c r="D44" s="71" t="s">
        <v>0</v>
      </c>
      <c r="E44" s="71" t="s">
        <v>0</v>
      </c>
      <c r="F44" s="71" t="s">
        <v>0</v>
      </c>
      <c r="G44" s="71" t="s">
        <v>0</v>
      </c>
      <c r="H44" s="71" t="s">
        <v>0</v>
      </c>
      <c r="I44" s="71" t="s">
        <v>0</v>
      </c>
      <c r="J44" s="71" t="s">
        <v>0</v>
      </c>
      <c r="K44" s="71" t="s">
        <v>0</v>
      </c>
      <c r="L44" s="71" t="s">
        <v>0</v>
      </c>
      <c r="M44" s="71" t="s">
        <v>0</v>
      </c>
      <c r="N44" s="71" t="s">
        <v>0</v>
      </c>
      <c r="O44" s="71" t="s">
        <v>0</v>
      </c>
      <c r="P44" s="71" t="s">
        <v>0</v>
      </c>
      <c r="Q44" s="71" t="s">
        <v>0</v>
      </c>
      <c r="R44" s="71" t="s">
        <v>0</v>
      </c>
      <c r="S44" s="71" t="s">
        <v>0</v>
      </c>
      <c r="T44" s="32"/>
    </row>
    <row r="45" spans="1:20" x14ac:dyDescent="0.25">
      <c r="A45" s="18" t="s">
        <v>934</v>
      </c>
      <c r="B45" s="19" t="s">
        <v>894</v>
      </c>
      <c r="C45" s="71" t="s">
        <v>0</v>
      </c>
      <c r="D45" s="71" t="s">
        <v>0</v>
      </c>
      <c r="E45" s="71" t="s">
        <v>0</v>
      </c>
      <c r="F45" s="71" t="s">
        <v>0</v>
      </c>
      <c r="G45" s="71" t="s">
        <v>0</v>
      </c>
      <c r="H45" s="71" t="s">
        <v>0</v>
      </c>
      <c r="I45" s="71" t="s">
        <v>0</v>
      </c>
      <c r="J45" s="71" t="s">
        <v>0</v>
      </c>
      <c r="K45" s="71" t="s">
        <v>0</v>
      </c>
      <c r="L45" s="71" t="s">
        <v>0</v>
      </c>
      <c r="M45" s="71" t="s">
        <v>0</v>
      </c>
      <c r="N45" s="71" t="s">
        <v>0</v>
      </c>
      <c r="O45" s="71" t="s">
        <v>0</v>
      </c>
      <c r="P45" s="71" t="s">
        <v>0</v>
      </c>
      <c r="Q45" s="71" t="s">
        <v>0</v>
      </c>
      <c r="R45" s="71" t="s">
        <v>0</v>
      </c>
      <c r="S45" s="71" t="s">
        <v>0</v>
      </c>
      <c r="T45" s="32" t="s">
        <v>0</v>
      </c>
    </row>
    <row r="46" spans="1:20" ht="22.5" x14ac:dyDescent="0.25">
      <c r="A46" s="18" t="s">
        <v>935</v>
      </c>
      <c r="B46" s="19" t="s">
        <v>896</v>
      </c>
      <c r="C46" s="71" t="s">
        <v>0</v>
      </c>
      <c r="D46" s="71" t="s">
        <v>0</v>
      </c>
      <c r="E46" s="71" t="s">
        <v>0</v>
      </c>
      <c r="F46" s="71" t="s">
        <v>0</v>
      </c>
      <c r="G46" s="71" t="s">
        <v>0</v>
      </c>
      <c r="H46" s="71" t="s">
        <v>0</v>
      </c>
      <c r="I46" s="71" t="s">
        <v>0</v>
      </c>
      <c r="J46" s="71" t="s">
        <v>0</v>
      </c>
      <c r="K46" s="71" t="s">
        <v>0</v>
      </c>
      <c r="L46" s="71" t="s">
        <v>0</v>
      </c>
      <c r="M46" s="71" t="s">
        <v>0</v>
      </c>
      <c r="N46" s="71" t="s">
        <v>0</v>
      </c>
      <c r="O46" s="71" t="s">
        <v>0</v>
      </c>
      <c r="P46" s="71" t="s">
        <v>0</v>
      </c>
      <c r="Q46" s="71" t="s">
        <v>0</v>
      </c>
      <c r="R46" s="71" t="s">
        <v>0</v>
      </c>
      <c r="S46" s="71" t="s">
        <v>0</v>
      </c>
      <c r="T46" s="32" t="s">
        <v>0</v>
      </c>
    </row>
    <row r="47" spans="1:20" x14ac:dyDescent="0.25">
      <c r="A47" s="35" t="s">
        <v>936</v>
      </c>
      <c r="B47" s="19" t="s">
        <v>0</v>
      </c>
      <c r="C47" s="22" t="s">
        <v>0</v>
      </c>
      <c r="D47" s="22" t="s">
        <v>0</v>
      </c>
      <c r="E47" s="22" t="s">
        <v>0</v>
      </c>
      <c r="F47" s="22" t="s">
        <v>0</v>
      </c>
      <c r="G47" s="22" t="s">
        <v>0</v>
      </c>
      <c r="H47" s="22" t="s">
        <v>0</v>
      </c>
      <c r="I47" s="22" t="s">
        <v>0</v>
      </c>
      <c r="J47" s="22" t="s">
        <v>0</v>
      </c>
      <c r="K47" s="22" t="s">
        <v>0</v>
      </c>
      <c r="L47" s="22" t="s">
        <v>0</v>
      </c>
      <c r="M47" s="22" t="s">
        <v>0</v>
      </c>
      <c r="N47" s="22" t="s">
        <v>0</v>
      </c>
      <c r="O47" s="22" t="s">
        <v>0</v>
      </c>
      <c r="P47" s="22" t="s">
        <v>0</v>
      </c>
      <c r="Q47" s="22" t="s">
        <v>0</v>
      </c>
      <c r="R47" s="22" t="s">
        <v>0</v>
      </c>
      <c r="S47" s="22" t="s">
        <v>0</v>
      </c>
      <c r="T47" s="32" t="s">
        <v>0</v>
      </c>
    </row>
    <row r="48" spans="1:20" x14ac:dyDescent="0.25">
      <c r="A48" s="18" t="s">
        <v>937</v>
      </c>
      <c r="B48" s="25" t="s">
        <v>964</v>
      </c>
      <c r="C48" s="71" t="s">
        <v>0</v>
      </c>
      <c r="D48" s="71" t="s">
        <v>0</v>
      </c>
      <c r="E48" s="71" t="s">
        <v>0</v>
      </c>
      <c r="F48" s="71" t="s">
        <v>0</v>
      </c>
      <c r="G48" s="71" t="s">
        <v>0</v>
      </c>
      <c r="H48" s="80" t="s">
        <v>552</v>
      </c>
      <c r="I48" s="68" t="s">
        <v>0</v>
      </c>
      <c r="J48" s="74" t="s">
        <v>0</v>
      </c>
      <c r="K48" s="74" t="s">
        <v>0</v>
      </c>
      <c r="L48" s="74" t="s">
        <v>0</v>
      </c>
      <c r="M48" s="74" t="s">
        <v>0</v>
      </c>
      <c r="N48" s="71" t="s">
        <v>0</v>
      </c>
      <c r="O48" s="71" t="s">
        <v>0</v>
      </c>
      <c r="P48" s="71" t="s">
        <v>0</v>
      </c>
      <c r="Q48" s="71" t="s">
        <v>0</v>
      </c>
      <c r="R48" s="71" t="s">
        <v>0</v>
      </c>
      <c r="S48" s="71" t="s">
        <v>552</v>
      </c>
      <c r="T48" s="32"/>
    </row>
    <row r="49" spans="1:20" x14ac:dyDescent="0.25">
      <c r="A49" s="18" t="s">
        <v>938</v>
      </c>
      <c r="B49" s="25" t="s">
        <v>965</v>
      </c>
      <c r="C49" s="71" t="s">
        <v>0</v>
      </c>
      <c r="D49" s="71" t="s">
        <v>0</v>
      </c>
      <c r="E49" s="71" t="s">
        <v>0</v>
      </c>
      <c r="F49" s="71" t="s">
        <v>0</v>
      </c>
      <c r="G49" s="71" t="s">
        <v>0</v>
      </c>
      <c r="H49" s="68" t="s">
        <v>0</v>
      </c>
      <c r="I49" s="80" t="s">
        <v>0</v>
      </c>
      <c r="J49" s="74" t="s">
        <v>0</v>
      </c>
      <c r="K49" s="74" t="s">
        <v>0</v>
      </c>
      <c r="L49" s="74" t="s">
        <v>0</v>
      </c>
      <c r="M49" s="74" t="s">
        <v>0</v>
      </c>
      <c r="N49" s="71" t="s">
        <v>0</v>
      </c>
      <c r="O49" s="71" t="s">
        <v>0</v>
      </c>
      <c r="P49" s="71" t="s">
        <v>0</v>
      </c>
      <c r="Q49" s="71" t="s">
        <v>0</v>
      </c>
      <c r="R49" s="71" t="s">
        <v>0</v>
      </c>
      <c r="S49" s="71" t="s">
        <v>0</v>
      </c>
      <c r="T49" s="32"/>
    </row>
    <row r="50" spans="1:20" x14ac:dyDescent="0.25">
      <c r="A50" s="35" t="s">
        <v>939</v>
      </c>
      <c r="B50" s="7" t="s">
        <v>0</v>
      </c>
      <c r="C50" s="22" t="s">
        <v>0</v>
      </c>
      <c r="D50" s="22" t="s">
        <v>0</v>
      </c>
      <c r="E50" s="22" t="s">
        <v>0</v>
      </c>
      <c r="F50" s="22" t="s">
        <v>0</v>
      </c>
      <c r="G50" s="22" t="s">
        <v>0</v>
      </c>
      <c r="H50" s="22" t="s">
        <v>0</v>
      </c>
      <c r="I50" s="22" t="s">
        <v>0</v>
      </c>
      <c r="J50" s="22" t="s">
        <v>0</v>
      </c>
      <c r="K50" s="22" t="s">
        <v>0</v>
      </c>
      <c r="L50" s="22" t="s">
        <v>0</v>
      </c>
      <c r="M50" s="22" t="s">
        <v>0</v>
      </c>
      <c r="N50" s="22" t="s">
        <v>0</v>
      </c>
      <c r="O50" s="22" t="s">
        <v>0</v>
      </c>
      <c r="P50" s="22" t="s">
        <v>0</v>
      </c>
      <c r="Q50" s="22" t="s">
        <v>0</v>
      </c>
      <c r="R50" s="22" t="s">
        <v>0</v>
      </c>
      <c r="S50" s="22" t="s">
        <v>0</v>
      </c>
      <c r="T50" s="32" t="s">
        <v>0</v>
      </c>
    </row>
    <row r="51" spans="1:20" x14ac:dyDescent="0.25">
      <c r="A51" s="18" t="s">
        <v>940</v>
      </c>
      <c r="B51" s="19" t="s">
        <v>902</v>
      </c>
      <c r="C51" s="71" t="s">
        <v>0</v>
      </c>
      <c r="D51" s="71" t="s">
        <v>0</v>
      </c>
      <c r="E51" s="71" t="s">
        <v>0</v>
      </c>
      <c r="F51" s="71" t="s">
        <v>0</v>
      </c>
      <c r="G51" s="71" t="s">
        <v>0</v>
      </c>
      <c r="H51" s="71" t="s">
        <v>0</v>
      </c>
      <c r="I51" s="71" t="s">
        <v>0</v>
      </c>
      <c r="J51" s="71" t="s">
        <v>0</v>
      </c>
      <c r="K51" s="71" t="s">
        <v>0</v>
      </c>
      <c r="L51" s="71" t="s">
        <v>0</v>
      </c>
      <c r="M51" s="71" t="s">
        <v>0</v>
      </c>
      <c r="N51" s="71" t="s">
        <v>0</v>
      </c>
      <c r="O51" s="71" t="s">
        <v>0</v>
      </c>
      <c r="P51" s="71" t="s">
        <v>0</v>
      </c>
      <c r="Q51" s="71" t="s">
        <v>0</v>
      </c>
      <c r="R51" s="71" t="s">
        <v>0</v>
      </c>
      <c r="S51" s="71" t="s">
        <v>0</v>
      </c>
      <c r="T51" s="32"/>
    </row>
    <row r="52" spans="1:20" x14ac:dyDescent="0.25">
      <c r="A52" s="18" t="s">
        <v>941</v>
      </c>
      <c r="B52" s="19" t="s">
        <v>904</v>
      </c>
      <c r="C52" s="71" t="s">
        <v>0</v>
      </c>
      <c r="D52" s="71" t="s">
        <v>0</v>
      </c>
      <c r="E52" s="71" t="s">
        <v>0</v>
      </c>
      <c r="F52" s="71" t="s">
        <v>0</v>
      </c>
      <c r="G52" s="71" t="s">
        <v>0</v>
      </c>
      <c r="H52" s="71" t="s">
        <v>0</v>
      </c>
      <c r="I52" s="71" t="s">
        <v>0</v>
      </c>
      <c r="J52" s="71" t="s">
        <v>0</v>
      </c>
      <c r="K52" s="71" t="s">
        <v>0</v>
      </c>
      <c r="L52" s="71" t="s">
        <v>0</v>
      </c>
      <c r="M52" s="71" t="s">
        <v>0</v>
      </c>
      <c r="N52" s="71" t="s">
        <v>0</v>
      </c>
      <c r="O52" s="71" t="s">
        <v>0</v>
      </c>
      <c r="P52" s="71" t="s">
        <v>0</v>
      </c>
      <c r="Q52" s="71" t="s">
        <v>0</v>
      </c>
      <c r="R52" s="71" t="s">
        <v>0</v>
      </c>
      <c r="S52" s="71" t="s">
        <v>0</v>
      </c>
      <c r="T52" s="32"/>
    </row>
    <row r="53" spans="1:20" ht="22.5" x14ac:dyDescent="0.25">
      <c r="A53" s="18" t="s">
        <v>942</v>
      </c>
      <c r="B53" s="19" t="s">
        <v>943</v>
      </c>
      <c r="C53" s="71" t="s">
        <v>0</v>
      </c>
      <c r="D53" s="71" t="s">
        <v>0</v>
      </c>
      <c r="E53" s="71" t="s">
        <v>0</v>
      </c>
      <c r="F53" s="71" t="s">
        <v>0</v>
      </c>
      <c r="G53" s="71" t="s">
        <v>0</v>
      </c>
      <c r="H53" s="71" t="s">
        <v>0</v>
      </c>
      <c r="I53" s="71" t="s">
        <v>0</v>
      </c>
      <c r="J53" s="71" t="s">
        <v>0</v>
      </c>
      <c r="K53" s="71" t="s">
        <v>0</v>
      </c>
      <c r="L53" s="71" t="s">
        <v>0</v>
      </c>
      <c r="M53" s="71" t="s">
        <v>0</v>
      </c>
      <c r="N53" s="71" t="s">
        <v>0</v>
      </c>
      <c r="O53" s="71" t="s">
        <v>0</v>
      </c>
      <c r="P53" s="71" t="s">
        <v>0</v>
      </c>
      <c r="Q53" s="71" t="s">
        <v>0</v>
      </c>
      <c r="R53" s="71" t="s">
        <v>0</v>
      </c>
      <c r="S53" s="71" t="s">
        <v>0</v>
      </c>
      <c r="T53" s="32"/>
    </row>
    <row r="54" spans="1:20" ht="22.5" x14ac:dyDescent="0.25">
      <c r="A54" s="36" t="s">
        <v>944</v>
      </c>
      <c r="B54" s="7" t="s">
        <v>908</v>
      </c>
      <c r="C54" s="71" t="s">
        <v>0</v>
      </c>
      <c r="D54" s="71" t="s">
        <v>0</v>
      </c>
      <c r="E54" s="71" t="s">
        <v>0</v>
      </c>
      <c r="F54" s="71" t="s">
        <v>0</v>
      </c>
      <c r="G54" s="71" t="s">
        <v>0</v>
      </c>
      <c r="H54" s="71" t="s">
        <v>0</v>
      </c>
      <c r="I54" s="71" t="s">
        <v>0</v>
      </c>
      <c r="J54" s="71" t="s">
        <v>0</v>
      </c>
      <c r="K54" s="71" t="s">
        <v>0</v>
      </c>
      <c r="L54" s="71" t="s">
        <v>0</v>
      </c>
      <c r="M54" s="71" t="s">
        <v>0</v>
      </c>
      <c r="N54" s="71" t="s">
        <v>0</v>
      </c>
      <c r="O54" s="71" t="s">
        <v>0</v>
      </c>
      <c r="P54" s="71" t="s">
        <v>0</v>
      </c>
      <c r="Q54" s="71" t="s">
        <v>0</v>
      </c>
      <c r="R54" s="71" t="s">
        <v>0</v>
      </c>
      <c r="S54" s="71" t="s">
        <v>0</v>
      </c>
      <c r="T54" s="32"/>
    </row>
    <row r="55" spans="1:20" ht="22.5" x14ac:dyDescent="0.25">
      <c r="A55" s="36" t="s">
        <v>945</v>
      </c>
      <c r="B55" s="19" t="s">
        <v>704</v>
      </c>
      <c r="C55" s="71" t="s">
        <v>0</v>
      </c>
      <c r="D55" s="71" t="s">
        <v>0</v>
      </c>
      <c r="E55" s="71" t="s">
        <v>0</v>
      </c>
      <c r="F55" s="71" t="s">
        <v>0</v>
      </c>
      <c r="G55" s="71" t="s">
        <v>0</v>
      </c>
      <c r="H55" s="71" t="s">
        <v>0</v>
      </c>
      <c r="I55" s="71" t="s">
        <v>0</v>
      </c>
      <c r="J55" s="71" t="s">
        <v>0</v>
      </c>
      <c r="K55" s="71" t="s">
        <v>0</v>
      </c>
      <c r="L55" s="71" t="s">
        <v>0</v>
      </c>
      <c r="M55" s="71" t="s">
        <v>0</v>
      </c>
      <c r="N55" s="71" t="s">
        <v>0</v>
      </c>
      <c r="O55" s="71" t="s">
        <v>0</v>
      </c>
      <c r="P55" s="71" t="s">
        <v>0</v>
      </c>
      <c r="Q55" s="71" t="s">
        <v>0</v>
      </c>
      <c r="R55" s="71" t="s">
        <v>0</v>
      </c>
      <c r="S55" s="71" t="s">
        <v>0</v>
      </c>
      <c r="T55" s="32"/>
    </row>
    <row r="56" spans="1:20" ht="22.5" x14ac:dyDescent="0.25">
      <c r="A56" s="36" t="s">
        <v>946</v>
      </c>
      <c r="B56" s="19" t="s">
        <v>706</v>
      </c>
      <c r="C56" s="71" t="s">
        <v>0</v>
      </c>
      <c r="D56" s="71" t="s">
        <v>0</v>
      </c>
      <c r="E56" s="71" t="s">
        <v>0</v>
      </c>
      <c r="F56" s="71" t="s">
        <v>0</v>
      </c>
      <c r="G56" s="71" t="s">
        <v>0</v>
      </c>
      <c r="H56" s="71" t="s">
        <v>0</v>
      </c>
      <c r="I56" s="71" t="s">
        <v>0</v>
      </c>
      <c r="J56" s="71" t="s">
        <v>0</v>
      </c>
      <c r="K56" s="71" t="s">
        <v>0</v>
      </c>
      <c r="L56" s="71" t="s">
        <v>0</v>
      </c>
      <c r="M56" s="71" t="s">
        <v>0</v>
      </c>
      <c r="N56" s="71" t="s">
        <v>0</v>
      </c>
      <c r="O56" s="71" t="s">
        <v>0</v>
      </c>
      <c r="P56" s="71" t="s">
        <v>0</v>
      </c>
      <c r="Q56" s="71" t="s">
        <v>0</v>
      </c>
      <c r="R56" s="71" t="s">
        <v>0</v>
      </c>
      <c r="S56" s="71" t="s">
        <v>0</v>
      </c>
      <c r="T56" s="32"/>
    </row>
    <row r="57" spans="1:20" ht="22.5" x14ac:dyDescent="0.25">
      <c r="A57" s="36" t="s">
        <v>947</v>
      </c>
      <c r="B57" s="19" t="s">
        <v>708</v>
      </c>
      <c r="C57" s="71" t="s">
        <v>0</v>
      </c>
      <c r="D57" s="71" t="s">
        <v>0</v>
      </c>
      <c r="E57" s="71" t="s">
        <v>0</v>
      </c>
      <c r="F57" s="71" t="s">
        <v>0</v>
      </c>
      <c r="G57" s="71" t="s">
        <v>0</v>
      </c>
      <c r="H57" s="71" t="s">
        <v>0</v>
      </c>
      <c r="I57" s="71" t="s">
        <v>0</v>
      </c>
      <c r="J57" s="71" t="s">
        <v>0</v>
      </c>
      <c r="K57" s="71" t="s">
        <v>0</v>
      </c>
      <c r="L57" s="71" t="s">
        <v>0</v>
      </c>
      <c r="M57" s="71" t="s">
        <v>0</v>
      </c>
      <c r="N57" s="71" t="s">
        <v>0</v>
      </c>
      <c r="O57" s="71" t="s">
        <v>0</v>
      </c>
      <c r="P57" s="71" t="s">
        <v>0</v>
      </c>
      <c r="Q57" s="71" t="s">
        <v>0</v>
      </c>
      <c r="R57" s="71" t="s">
        <v>0</v>
      </c>
      <c r="S57" s="71" t="s">
        <v>0</v>
      </c>
      <c r="T57" s="32"/>
    </row>
    <row r="58" spans="1:20" ht="22.5" x14ac:dyDescent="0.25">
      <c r="A58" s="36" t="s">
        <v>948</v>
      </c>
      <c r="B58" s="19" t="s">
        <v>710</v>
      </c>
      <c r="C58" s="71" t="s">
        <v>0</v>
      </c>
      <c r="D58" s="71" t="s">
        <v>0</v>
      </c>
      <c r="E58" s="71" t="s">
        <v>0</v>
      </c>
      <c r="F58" s="71" t="s">
        <v>0</v>
      </c>
      <c r="G58" s="71" t="s">
        <v>0</v>
      </c>
      <c r="H58" s="71" t="s">
        <v>0</v>
      </c>
      <c r="I58" s="71" t="s">
        <v>0</v>
      </c>
      <c r="J58" s="71" t="s">
        <v>0</v>
      </c>
      <c r="K58" s="71" t="s">
        <v>0</v>
      </c>
      <c r="L58" s="71" t="s">
        <v>0</v>
      </c>
      <c r="M58" s="71" t="s">
        <v>0</v>
      </c>
      <c r="N58" s="71" t="s">
        <v>0</v>
      </c>
      <c r="O58" s="71" t="s">
        <v>0</v>
      </c>
      <c r="P58" s="71" t="s">
        <v>0</v>
      </c>
      <c r="Q58" s="71" t="s">
        <v>0</v>
      </c>
      <c r="R58" s="71" t="s">
        <v>0</v>
      </c>
      <c r="S58" s="71" t="s">
        <v>0</v>
      </c>
      <c r="T58" s="32"/>
    </row>
    <row r="59" spans="1:20" ht="22.5" x14ac:dyDescent="0.25">
      <c r="A59" s="36" t="s">
        <v>949</v>
      </c>
      <c r="B59" s="19" t="s">
        <v>712</v>
      </c>
      <c r="C59" s="71" t="s">
        <v>0</v>
      </c>
      <c r="D59" s="71" t="s">
        <v>0</v>
      </c>
      <c r="E59" s="71" t="s">
        <v>0</v>
      </c>
      <c r="F59" s="71" t="s">
        <v>0</v>
      </c>
      <c r="G59" s="71" t="s">
        <v>0</v>
      </c>
      <c r="H59" s="71" t="s">
        <v>0</v>
      </c>
      <c r="I59" s="71" t="s">
        <v>0</v>
      </c>
      <c r="J59" s="71" t="s">
        <v>0</v>
      </c>
      <c r="K59" s="71" t="s">
        <v>0</v>
      </c>
      <c r="L59" s="71" t="s">
        <v>0</v>
      </c>
      <c r="M59" s="71" t="s">
        <v>0</v>
      </c>
      <c r="N59" s="71" t="s">
        <v>0</v>
      </c>
      <c r="O59" s="71" t="s">
        <v>0</v>
      </c>
      <c r="P59" s="71" t="s">
        <v>0</v>
      </c>
      <c r="Q59" s="71" t="s">
        <v>0</v>
      </c>
      <c r="R59" s="71" t="s">
        <v>0</v>
      </c>
      <c r="S59" s="71" t="s">
        <v>0</v>
      </c>
      <c r="T59" s="32"/>
    </row>
    <row r="60" spans="1:20" ht="22.5" x14ac:dyDescent="0.25">
      <c r="A60" s="36" t="s">
        <v>950</v>
      </c>
      <c r="B60" s="19" t="s">
        <v>714</v>
      </c>
      <c r="C60" s="71" t="s">
        <v>0</v>
      </c>
      <c r="D60" s="71" t="s">
        <v>0</v>
      </c>
      <c r="E60" s="71" t="s">
        <v>0</v>
      </c>
      <c r="F60" s="71" t="s">
        <v>0</v>
      </c>
      <c r="G60" s="71" t="s">
        <v>0</v>
      </c>
      <c r="H60" s="71" t="s">
        <v>0</v>
      </c>
      <c r="I60" s="71" t="s">
        <v>0</v>
      </c>
      <c r="J60" s="71" t="s">
        <v>0</v>
      </c>
      <c r="K60" s="71" t="s">
        <v>0</v>
      </c>
      <c r="L60" s="71" t="s">
        <v>0</v>
      </c>
      <c r="M60" s="71" t="s">
        <v>0</v>
      </c>
      <c r="N60" s="71" t="s">
        <v>0</v>
      </c>
      <c r="O60" s="71" t="s">
        <v>0</v>
      </c>
      <c r="P60" s="71" t="s">
        <v>0</v>
      </c>
      <c r="Q60" s="71" t="s">
        <v>0</v>
      </c>
      <c r="R60" s="71" t="s">
        <v>0</v>
      </c>
      <c r="S60" s="71" t="s">
        <v>0</v>
      </c>
      <c r="T60" s="32"/>
    </row>
    <row r="61" spans="1:20" ht="22.5" x14ac:dyDescent="0.25">
      <c r="A61" s="36" t="s">
        <v>951</v>
      </c>
      <c r="B61" s="19" t="s">
        <v>916</v>
      </c>
      <c r="C61" s="71" t="s">
        <v>0</v>
      </c>
      <c r="D61" s="71" t="s">
        <v>0</v>
      </c>
      <c r="E61" s="71" t="s">
        <v>0</v>
      </c>
      <c r="F61" s="71" t="s">
        <v>0</v>
      </c>
      <c r="G61" s="71" t="s">
        <v>0</v>
      </c>
      <c r="H61" s="71" t="s">
        <v>0</v>
      </c>
      <c r="I61" s="71" t="s">
        <v>0</v>
      </c>
      <c r="J61" s="71" t="s">
        <v>0</v>
      </c>
      <c r="K61" s="71" t="s">
        <v>0</v>
      </c>
      <c r="L61" s="71" t="s">
        <v>0</v>
      </c>
      <c r="M61" s="71" t="s">
        <v>0</v>
      </c>
      <c r="N61" s="71" t="s">
        <v>0</v>
      </c>
      <c r="O61" s="71" t="s">
        <v>0</v>
      </c>
      <c r="P61" s="71" t="s">
        <v>0</v>
      </c>
      <c r="Q61" s="71" t="s">
        <v>0</v>
      </c>
      <c r="R61" s="71" t="s">
        <v>0</v>
      </c>
      <c r="S61" s="71" t="s">
        <v>0</v>
      </c>
      <c r="T61" s="32"/>
    </row>
    <row r="62" spans="1:20" ht="22.5" x14ac:dyDescent="0.25">
      <c r="A62" s="36" t="s">
        <v>952</v>
      </c>
      <c r="B62" s="19" t="s">
        <v>718</v>
      </c>
      <c r="C62" s="71" t="s">
        <v>0</v>
      </c>
      <c r="D62" s="71" t="s">
        <v>0</v>
      </c>
      <c r="E62" s="71" t="s">
        <v>0</v>
      </c>
      <c r="F62" s="71" t="s">
        <v>0</v>
      </c>
      <c r="G62" s="71" t="s">
        <v>0</v>
      </c>
      <c r="H62" s="71" t="s">
        <v>0</v>
      </c>
      <c r="I62" s="71" t="s">
        <v>0</v>
      </c>
      <c r="J62" s="71" t="s">
        <v>0</v>
      </c>
      <c r="K62" s="71" t="s">
        <v>0</v>
      </c>
      <c r="L62" s="71" t="s">
        <v>0</v>
      </c>
      <c r="M62" s="71" t="s">
        <v>0</v>
      </c>
      <c r="N62" s="71" t="s">
        <v>0</v>
      </c>
      <c r="O62" s="71" t="s">
        <v>0</v>
      </c>
      <c r="P62" s="71" t="s">
        <v>0</v>
      </c>
      <c r="Q62" s="71" t="s">
        <v>0</v>
      </c>
      <c r="R62" s="71" t="s">
        <v>0</v>
      </c>
      <c r="S62" s="71" t="s">
        <v>0</v>
      </c>
      <c r="T62" s="32"/>
    </row>
    <row r="63" spans="1:20" x14ac:dyDescent="0.25">
      <c r="A63" s="36" t="s">
        <v>953</v>
      </c>
      <c r="B63" s="19" t="s">
        <v>720</v>
      </c>
      <c r="C63" s="71" t="s">
        <v>0</v>
      </c>
      <c r="D63" s="71" t="s">
        <v>0</v>
      </c>
      <c r="E63" s="71" t="s">
        <v>0</v>
      </c>
      <c r="F63" s="71" t="s">
        <v>0</v>
      </c>
      <c r="G63" s="71" t="s">
        <v>0</v>
      </c>
      <c r="H63" s="71" t="s">
        <v>0</v>
      </c>
      <c r="I63" s="71" t="s">
        <v>0</v>
      </c>
      <c r="J63" s="71" t="s">
        <v>0</v>
      </c>
      <c r="K63" s="71" t="s">
        <v>0</v>
      </c>
      <c r="L63" s="71" t="s">
        <v>0</v>
      </c>
      <c r="M63" s="71" t="s">
        <v>0</v>
      </c>
      <c r="N63" s="71" t="s">
        <v>0</v>
      </c>
      <c r="O63" s="71" t="s">
        <v>0</v>
      </c>
      <c r="P63" s="71" t="s">
        <v>0</v>
      </c>
      <c r="Q63" s="71" t="s">
        <v>0</v>
      </c>
      <c r="R63" s="71" t="s">
        <v>0</v>
      </c>
      <c r="S63" s="71" t="s">
        <v>0</v>
      </c>
      <c r="T63" s="32"/>
    </row>
    <row r="64" spans="1:20" x14ac:dyDescent="0.25">
      <c r="A64" s="36" t="s">
        <v>954</v>
      </c>
      <c r="B64" s="19" t="s">
        <v>722</v>
      </c>
      <c r="C64" s="71" t="s">
        <v>0</v>
      </c>
      <c r="D64" s="71" t="s">
        <v>0</v>
      </c>
      <c r="E64" s="71" t="s">
        <v>0</v>
      </c>
      <c r="F64" s="71" t="s">
        <v>0</v>
      </c>
      <c r="G64" s="71" t="s">
        <v>0</v>
      </c>
      <c r="H64" s="71" t="s">
        <v>0</v>
      </c>
      <c r="I64" s="71" t="s">
        <v>0</v>
      </c>
      <c r="J64" s="71" t="s">
        <v>0</v>
      </c>
      <c r="K64" s="71" t="s">
        <v>0</v>
      </c>
      <c r="L64" s="71" t="s">
        <v>0</v>
      </c>
      <c r="M64" s="71" t="s">
        <v>0</v>
      </c>
      <c r="N64" s="71" t="s">
        <v>0</v>
      </c>
      <c r="O64" s="71" t="s">
        <v>0</v>
      </c>
      <c r="P64" s="71" t="s">
        <v>0</v>
      </c>
      <c r="Q64" s="71" t="s">
        <v>0</v>
      </c>
      <c r="R64" s="71" t="s">
        <v>0</v>
      </c>
      <c r="S64" s="71" t="s">
        <v>0</v>
      </c>
      <c r="T64" s="32"/>
    </row>
    <row r="65" spans="1:20" x14ac:dyDescent="0.25">
      <c r="A65" s="18" t="s">
        <v>955</v>
      </c>
      <c r="B65" s="7" t="s">
        <v>187</v>
      </c>
      <c r="C65" s="129">
        <f>SUM(C66)</f>
        <v>0</v>
      </c>
      <c r="D65" s="129">
        <f t="shared" ref="D65:H65" si="14">SUM(D66)</f>
        <v>0</v>
      </c>
      <c r="E65" s="129">
        <f t="shared" si="14"/>
        <v>0</v>
      </c>
      <c r="F65" s="129">
        <f t="shared" si="14"/>
        <v>0</v>
      </c>
      <c r="G65" s="129">
        <f t="shared" si="14"/>
        <v>0</v>
      </c>
      <c r="H65" s="129">
        <f t="shared" si="14"/>
        <v>-50854082</v>
      </c>
      <c r="I65" s="129">
        <f t="shared" ref="I65" si="15">SUM(I66)</f>
        <v>0</v>
      </c>
      <c r="J65" s="129">
        <f t="shared" ref="J65" si="16">SUM(J66)</f>
        <v>50854082</v>
      </c>
      <c r="K65" s="129">
        <f t="shared" ref="K65" si="17">SUM(K66)</f>
        <v>0</v>
      </c>
      <c r="L65" s="129">
        <f t="shared" ref="L65" si="18">SUM(L66)</f>
        <v>0</v>
      </c>
      <c r="M65" s="129">
        <f t="shared" ref="M65" si="19">SUM(M66)</f>
        <v>0</v>
      </c>
      <c r="N65" s="129">
        <f t="shared" ref="N65" si="20">SUM(N66)</f>
        <v>0</v>
      </c>
      <c r="O65" s="129">
        <f t="shared" ref="O65" si="21">SUM(O66)</f>
        <v>0</v>
      </c>
      <c r="P65" s="129">
        <f t="shared" ref="P65" si="22">SUM(P66)</f>
        <v>0</v>
      </c>
      <c r="Q65" s="129">
        <f t="shared" ref="Q65" si="23">SUM(Q66)</f>
        <v>0</v>
      </c>
      <c r="R65" s="129">
        <f t="shared" ref="R65" si="24">SUM(R66)</f>
        <v>0</v>
      </c>
      <c r="S65" s="72" t="s">
        <v>167</v>
      </c>
      <c r="T65" s="32"/>
    </row>
    <row r="66" spans="1:20" x14ac:dyDescent="0.25">
      <c r="A66" s="18" t="s">
        <v>956</v>
      </c>
      <c r="B66" s="69" t="s">
        <v>963</v>
      </c>
      <c r="C66" s="134"/>
      <c r="D66" s="134"/>
      <c r="E66" s="134"/>
      <c r="F66" s="134"/>
      <c r="G66" s="134"/>
      <c r="H66" s="128">
        <v>-50854082</v>
      </c>
      <c r="I66" s="134"/>
      <c r="J66" s="128">
        <v>50854082</v>
      </c>
      <c r="K66" s="134"/>
      <c r="L66" s="134"/>
      <c r="M66" s="134"/>
      <c r="N66" s="134"/>
      <c r="O66" s="134"/>
      <c r="P66" s="134"/>
      <c r="Q66" s="134"/>
      <c r="R66" s="134"/>
      <c r="S66" s="81" t="s">
        <v>167</v>
      </c>
      <c r="T66" s="32"/>
    </row>
    <row r="67" spans="1:20" x14ac:dyDescent="0.25">
      <c r="A67" s="6" t="s">
        <v>957</v>
      </c>
      <c r="B67" s="7" t="s">
        <v>0</v>
      </c>
      <c r="C67" s="22" t="s">
        <v>0</v>
      </c>
      <c r="D67" s="22" t="s">
        <v>0</v>
      </c>
      <c r="E67" s="22" t="s">
        <v>0</v>
      </c>
      <c r="F67" s="22" t="s">
        <v>0</v>
      </c>
      <c r="G67" s="22" t="s">
        <v>0</v>
      </c>
      <c r="H67" s="22" t="s">
        <v>0</v>
      </c>
      <c r="I67" s="22" t="s">
        <v>0</v>
      </c>
      <c r="J67" s="22" t="s">
        <v>0</v>
      </c>
      <c r="K67" s="22" t="s">
        <v>0</v>
      </c>
      <c r="L67" s="22" t="s">
        <v>0</v>
      </c>
      <c r="M67" s="22" t="s">
        <v>0</v>
      </c>
      <c r="N67" s="22" t="s">
        <v>0</v>
      </c>
      <c r="O67" s="22" t="s">
        <v>0</v>
      </c>
      <c r="P67" s="22" t="s">
        <v>0</v>
      </c>
      <c r="Q67" s="22" t="s">
        <v>0</v>
      </c>
      <c r="R67" s="22" t="s">
        <v>0</v>
      </c>
      <c r="S67" s="22" t="s">
        <v>0</v>
      </c>
      <c r="T67" s="32"/>
    </row>
    <row r="68" spans="1:20" x14ac:dyDescent="0.25">
      <c r="A68" s="18" t="s">
        <v>958</v>
      </c>
      <c r="B68" s="25" t="s">
        <v>962</v>
      </c>
      <c r="C68" s="135">
        <f>C36</f>
        <v>623340</v>
      </c>
      <c r="D68" s="76" t="s">
        <v>0</v>
      </c>
      <c r="E68" s="76" t="s">
        <v>0</v>
      </c>
      <c r="F68" s="135">
        <f>F36</f>
        <v>111446660</v>
      </c>
      <c r="G68" s="76" t="s">
        <v>0</v>
      </c>
      <c r="H68" s="122">
        <f>H36+H48+H65</f>
        <v>3929850</v>
      </c>
      <c r="I68" s="130">
        <v>0</v>
      </c>
      <c r="J68" s="135">
        <f>J36+J65</f>
        <v>67709418</v>
      </c>
      <c r="K68" s="135">
        <f>K36+K65</f>
        <v>-6464279</v>
      </c>
      <c r="L68" s="73" t="s">
        <v>0</v>
      </c>
      <c r="M68" s="73" t="s">
        <v>0</v>
      </c>
      <c r="N68" s="76" t="s">
        <v>0</v>
      </c>
      <c r="O68" s="76" t="s">
        <v>0</v>
      </c>
      <c r="P68" s="76" t="s">
        <v>0</v>
      </c>
      <c r="Q68" s="73" t="s">
        <v>0</v>
      </c>
      <c r="R68" s="73" t="s">
        <v>0</v>
      </c>
      <c r="S68" s="135">
        <f>SUM(C68:R68)</f>
        <v>177244989</v>
      </c>
      <c r="T68" s="32"/>
    </row>
    <row r="69" spans="1:20" x14ac:dyDescent="0.25">
      <c r="A69" s="6" t="s">
        <v>960</v>
      </c>
      <c r="B69" s="7" t="s">
        <v>0</v>
      </c>
      <c r="C69" s="22" t="s">
        <v>0</v>
      </c>
      <c r="D69" s="22" t="s">
        <v>0</v>
      </c>
      <c r="E69" s="22" t="s">
        <v>0</v>
      </c>
      <c r="F69" s="22" t="s">
        <v>0</v>
      </c>
      <c r="G69" s="22"/>
      <c r="H69" s="22"/>
      <c r="I69" s="22"/>
      <c r="J69" s="125"/>
      <c r="K69" s="125"/>
      <c r="L69" s="22" t="s">
        <v>0</v>
      </c>
      <c r="M69" s="22" t="s">
        <v>0</v>
      </c>
      <c r="N69" s="22" t="s">
        <v>0</v>
      </c>
      <c r="O69" s="22" t="s">
        <v>0</v>
      </c>
      <c r="P69" s="22" t="s">
        <v>0</v>
      </c>
      <c r="Q69" s="22" t="s">
        <v>0</v>
      </c>
      <c r="R69" s="22" t="s">
        <v>0</v>
      </c>
      <c r="S69" s="22"/>
      <c r="T69" s="32" t="s">
        <v>0</v>
      </c>
    </row>
    <row r="70" spans="1:20" ht="22.5" x14ac:dyDescent="0.25">
      <c r="A70" s="6" t="s">
        <v>961</v>
      </c>
      <c r="B70" s="7" t="s">
        <v>87</v>
      </c>
      <c r="C70" s="22" t="s">
        <v>0</v>
      </c>
      <c r="D70" s="22" t="s">
        <v>0</v>
      </c>
      <c r="E70" s="22" t="s">
        <v>0</v>
      </c>
      <c r="F70" s="22" t="s">
        <v>0</v>
      </c>
      <c r="G70" s="22" t="s">
        <v>0</v>
      </c>
      <c r="H70" s="22" t="s">
        <v>0</v>
      </c>
      <c r="I70" s="22" t="s">
        <v>0</v>
      </c>
      <c r="J70" s="22" t="s">
        <v>0</v>
      </c>
      <c r="K70" s="22" t="s">
        <v>0</v>
      </c>
      <c r="L70" s="22" t="s">
        <v>0</v>
      </c>
      <c r="M70" s="22" t="s">
        <v>0</v>
      </c>
      <c r="N70" s="22" t="s">
        <v>0</v>
      </c>
      <c r="O70" s="22" t="s">
        <v>0</v>
      </c>
      <c r="P70" s="22" t="s">
        <v>0</v>
      </c>
      <c r="Q70" s="22" t="s">
        <v>0</v>
      </c>
      <c r="R70" s="22" t="s">
        <v>0</v>
      </c>
      <c r="S70" s="22" t="s">
        <v>0</v>
      </c>
      <c r="T70" s="32" t="s">
        <v>0</v>
      </c>
    </row>
    <row r="71" spans="1:20" x14ac:dyDescent="0.25">
      <c r="A71" s="32" t="s">
        <v>0</v>
      </c>
      <c r="B71" s="32" t="s">
        <v>0</v>
      </c>
      <c r="C71" s="32" t="s">
        <v>0</v>
      </c>
      <c r="D71" s="32" t="s">
        <v>0</v>
      </c>
      <c r="E71" s="32" t="s">
        <v>0</v>
      </c>
      <c r="F71" s="32" t="s">
        <v>0</v>
      </c>
      <c r="G71" s="32" t="s">
        <v>0</v>
      </c>
      <c r="H71" s="32" t="s">
        <v>0</v>
      </c>
      <c r="I71" s="32" t="s">
        <v>0</v>
      </c>
      <c r="J71" s="32"/>
      <c r="K71" s="32"/>
      <c r="L71" s="32"/>
      <c r="M71" s="32"/>
      <c r="N71" s="32" t="s">
        <v>0</v>
      </c>
      <c r="O71" s="32"/>
      <c r="P71" s="32"/>
      <c r="Q71" s="32"/>
      <c r="R71" s="32" t="s">
        <v>0</v>
      </c>
      <c r="S71" s="32" t="s">
        <v>0</v>
      </c>
      <c r="T71" s="32" t="s">
        <v>0</v>
      </c>
    </row>
  </sheetData>
  <pageMargins left="0.7" right="0.7" top="0.75" bottom="0.75" header="0.3" footer="0.3"/>
  <ignoredErrors>
    <ignoredError sqref="S10:S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EDOPOSICIONFINANCIERA2022-2021</vt:lpstr>
      <vt:lpstr>EDOPOSICIONFINANCIERA2021-2020</vt:lpstr>
      <vt:lpstr>ESTADODERESULTADOSINTEGRAL</vt:lpstr>
      <vt:lpstr>EDODEFLUJOSDEEFECTIVO2022-2021</vt:lpstr>
      <vt:lpstr>ESTADODECAMBIOS2022-2021</vt:lpstr>
      <vt:lpstr>'EDODEFLUJOSDEEFECTIVO2022-2021'!Área_de_impresión</vt:lpstr>
      <vt:lpstr>'EDOPOSICIONFINANCIERA2021-2020'!Área_de_impresión</vt:lpstr>
      <vt:lpstr>'EDOPOSICIONFINANCIERA2022-2021'!Área_de_impresión</vt:lpstr>
      <vt:lpstr>ESTADODERESULTADOSINTEGRAL!Área_de_impresión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Wilfrido</dc:creator>
  <cp:lastModifiedBy>User</cp:lastModifiedBy>
  <cp:lastPrinted>2023-02-01T02:26:23Z</cp:lastPrinted>
  <dcterms:created xsi:type="dcterms:W3CDTF">2023-01-28T14:39:26Z</dcterms:created>
  <dcterms:modified xsi:type="dcterms:W3CDTF">2023-02-03T20:46:20Z</dcterms:modified>
</cp:coreProperties>
</file>